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BD U Nemocnice zatepl..." sheetId="2" r:id="rId2"/>
    <sheet name="VRN - Ostatní a vedlejší ..."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'1 - BD U Nemocnice zatepl...'!$C$99:$K$1048</definedName>
    <definedName name="_xlnm.Print_Area" localSheetId="1">'1 - BD U Nemocnice zatepl...'!$C$4:$J$36,'1 - BD U Nemocnice zatepl...'!$C$42:$J$81,'1 - BD U Nemocnice zatepl...'!$C$87:$K$1048</definedName>
    <definedName name="_xlnm.Print_Titles" localSheetId="1">'1 - BD U Nemocnice zatepl...'!$99:$99</definedName>
    <definedName name="_xlnm._FilterDatabase" localSheetId="2" hidden="1">'VRN - Ostatní a vedlejší ...'!$C$76:$K$86</definedName>
    <definedName name="_xlnm.Print_Area" localSheetId="2">'VRN - Ostatní a vedlejší ...'!$C$4:$J$36,'VRN - Ostatní a vedlejší ...'!$C$42:$J$58,'VRN - Ostatní a vedlejší ...'!$C$64:$K$86</definedName>
    <definedName name="_xlnm.Print_Titles" localSheetId="2">'VRN - Ostatní a vedlejší ...'!$76:$76</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86"/>
  <c r="BH86"/>
  <c r="BG86"/>
  <c r="BE86"/>
  <c r="T86"/>
  <c r="R86"/>
  <c r="P86"/>
  <c r="BK86"/>
  <c r="J86"/>
  <c r="BF86"/>
  <c r="BI85"/>
  <c r="BH85"/>
  <c r="BG85"/>
  <c r="BE85"/>
  <c r="T85"/>
  <c r="R85"/>
  <c r="P85"/>
  <c r="BK85"/>
  <c r="J85"/>
  <c r="BF85"/>
  <c r="BI84"/>
  <c r="BH84"/>
  <c r="BG84"/>
  <c r="BE84"/>
  <c r="T84"/>
  <c r="R84"/>
  <c r="P84"/>
  <c r="BK84"/>
  <c r="J84"/>
  <c r="BF84"/>
  <c r="BI83"/>
  <c r="BH83"/>
  <c r="BG83"/>
  <c r="BE83"/>
  <c r="T83"/>
  <c r="R83"/>
  <c r="P83"/>
  <c r="BK83"/>
  <c r="J83"/>
  <c r="BF83"/>
  <c r="BI82"/>
  <c r="BH82"/>
  <c r="BG82"/>
  <c r="BE82"/>
  <c r="T82"/>
  <c r="R82"/>
  <c r="P82"/>
  <c r="BK82"/>
  <c r="J82"/>
  <c r="BF82"/>
  <c r="BI81"/>
  <c r="BH81"/>
  <c r="BG81"/>
  <c r="BE81"/>
  <c r="T81"/>
  <c r="R81"/>
  <c r="P81"/>
  <c r="BK81"/>
  <c r="J81"/>
  <c r="BF81"/>
  <c r="BI80"/>
  <c r="BH80"/>
  <c r="BG80"/>
  <c r="BE80"/>
  <c r="T80"/>
  <c r="R80"/>
  <c r="P80"/>
  <c r="BK80"/>
  <c r="J80"/>
  <c r="BF80"/>
  <c r="BI79"/>
  <c r="F34"/>
  <c i="1" r="BD53"/>
  <c i="3" r="BH79"/>
  <c r="F33"/>
  <c i="1" r="BC53"/>
  <c i="3" r="BG79"/>
  <c r="F32"/>
  <c i="1" r="BB53"/>
  <c i="3" r="BE79"/>
  <c r="J30"/>
  <c i="1" r="AV53"/>
  <c i="3" r="F30"/>
  <c i="1" r="AZ53"/>
  <c i="3" r="T79"/>
  <c r="T78"/>
  <c r="T77"/>
  <c r="R79"/>
  <c r="R78"/>
  <c r="R77"/>
  <c r="P79"/>
  <c r="P78"/>
  <c r="P77"/>
  <c i="1" r="AU53"/>
  <c i="3" r="BK79"/>
  <c r="BK78"/>
  <c r="J78"/>
  <c r="BK77"/>
  <c r="J77"/>
  <c r="J56"/>
  <c r="J27"/>
  <c i="1" r="AG53"/>
  <c i="3" r="J79"/>
  <c r="BF79"/>
  <c r="J31"/>
  <c i="1" r="AW53"/>
  <c i="3" r="F31"/>
  <c i="1" r="BA53"/>
  <c i="3" r="J57"/>
  <c r="J73"/>
  <c r="F73"/>
  <c r="F71"/>
  <c r="E69"/>
  <c r="J51"/>
  <c r="F51"/>
  <c r="F49"/>
  <c r="E47"/>
  <c r="J36"/>
  <c r="J18"/>
  <c r="E18"/>
  <c r="F74"/>
  <c r="F52"/>
  <c r="J17"/>
  <c r="J12"/>
  <c r="J71"/>
  <c r="J49"/>
  <c r="E7"/>
  <c r="E67"/>
  <c r="E45"/>
  <c i="1" r="AY52"/>
  <c r="AX52"/>
  <c i="2" r="BI1046"/>
  <c r="BH1046"/>
  <c r="BG1046"/>
  <c r="BE1046"/>
  <c r="T1046"/>
  <c r="R1046"/>
  <c r="P1046"/>
  <c r="BK1046"/>
  <c r="J1046"/>
  <c r="BF1046"/>
  <c r="BI1031"/>
  <c r="BH1031"/>
  <c r="BG1031"/>
  <c r="BE1031"/>
  <c r="T1031"/>
  <c r="T1030"/>
  <c r="R1031"/>
  <c r="R1030"/>
  <c r="P1031"/>
  <c r="P1030"/>
  <c r="BK1031"/>
  <c r="BK1030"/>
  <c r="J1030"/>
  <c r="J1031"/>
  <c r="BF1031"/>
  <c r="J80"/>
  <c r="BI1029"/>
  <c r="BH1029"/>
  <c r="BG1029"/>
  <c r="BE1029"/>
  <c r="T1029"/>
  <c r="R1029"/>
  <c r="P1029"/>
  <c r="BK1029"/>
  <c r="J1029"/>
  <c r="BF1029"/>
  <c r="BI1028"/>
  <c r="BH1028"/>
  <c r="BG1028"/>
  <c r="BE1028"/>
  <c r="T1028"/>
  <c r="R1028"/>
  <c r="P1028"/>
  <c r="BK1028"/>
  <c r="J1028"/>
  <c r="BF1028"/>
  <c r="BI1022"/>
  <c r="BH1022"/>
  <c r="BG1022"/>
  <c r="BE1022"/>
  <c r="T1022"/>
  <c r="R1022"/>
  <c r="P1022"/>
  <c r="BK1022"/>
  <c r="J1022"/>
  <c r="BF1022"/>
  <c r="BI1021"/>
  <c r="BH1021"/>
  <c r="BG1021"/>
  <c r="BE1021"/>
  <c r="T1021"/>
  <c r="R1021"/>
  <c r="P1021"/>
  <c r="BK1021"/>
  <c r="J1021"/>
  <c r="BF1021"/>
  <c r="BI1020"/>
  <c r="BH1020"/>
  <c r="BG1020"/>
  <c r="BE1020"/>
  <c r="T1020"/>
  <c r="R1020"/>
  <c r="P1020"/>
  <c r="BK1020"/>
  <c r="J1020"/>
  <c r="BF1020"/>
  <c r="BI1017"/>
  <c r="BH1017"/>
  <c r="BG1017"/>
  <c r="BE1017"/>
  <c r="T1017"/>
  <c r="R1017"/>
  <c r="P1017"/>
  <c r="BK1017"/>
  <c r="J1017"/>
  <c r="BF1017"/>
  <c r="BI1016"/>
  <c r="BH1016"/>
  <c r="BG1016"/>
  <c r="BE1016"/>
  <c r="T1016"/>
  <c r="R1016"/>
  <c r="P1016"/>
  <c r="BK1016"/>
  <c r="J1016"/>
  <c r="BF1016"/>
  <c r="BI1015"/>
  <c r="BH1015"/>
  <c r="BG1015"/>
  <c r="BE1015"/>
  <c r="T1015"/>
  <c r="R1015"/>
  <c r="P1015"/>
  <c r="BK1015"/>
  <c r="J1015"/>
  <c r="BF1015"/>
  <c r="BI1012"/>
  <c r="BH1012"/>
  <c r="BG1012"/>
  <c r="BE1012"/>
  <c r="T1012"/>
  <c r="R1012"/>
  <c r="P1012"/>
  <c r="BK1012"/>
  <c r="J1012"/>
  <c r="BF1012"/>
  <c r="BI1011"/>
  <c r="BH1011"/>
  <c r="BG1011"/>
  <c r="BE1011"/>
  <c r="T1011"/>
  <c r="R1011"/>
  <c r="P1011"/>
  <c r="BK1011"/>
  <c r="J1011"/>
  <c r="BF1011"/>
  <c r="BI1010"/>
  <c r="BH1010"/>
  <c r="BG1010"/>
  <c r="BE1010"/>
  <c r="T1010"/>
  <c r="R1010"/>
  <c r="P1010"/>
  <c r="BK1010"/>
  <c r="J1010"/>
  <c r="BF1010"/>
  <c r="BI1009"/>
  <c r="BH1009"/>
  <c r="BG1009"/>
  <c r="BE1009"/>
  <c r="T1009"/>
  <c r="R1009"/>
  <c r="P1009"/>
  <c r="BK1009"/>
  <c r="J1009"/>
  <c r="BF1009"/>
  <c r="BI1008"/>
  <c r="BH1008"/>
  <c r="BG1008"/>
  <c r="BE1008"/>
  <c r="T1008"/>
  <c r="T1007"/>
  <c r="R1008"/>
  <c r="R1007"/>
  <c r="P1008"/>
  <c r="P1007"/>
  <c r="BK1008"/>
  <c r="BK1007"/>
  <c r="J1007"/>
  <c r="J1008"/>
  <c r="BF1008"/>
  <c r="J79"/>
  <c r="BI1006"/>
  <c r="BH1006"/>
  <c r="BG1006"/>
  <c r="BE1006"/>
  <c r="T1006"/>
  <c r="R1006"/>
  <c r="P1006"/>
  <c r="BK1006"/>
  <c r="J1006"/>
  <c r="BF1006"/>
  <c r="BI1005"/>
  <c r="BH1005"/>
  <c r="BG1005"/>
  <c r="BE1005"/>
  <c r="T1005"/>
  <c r="R1005"/>
  <c r="P1005"/>
  <c r="BK1005"/>
  <c r="J1005"/>
  <c r="BF1005"/>
  <c r="BI1004"/>
  <c r="BH1004"/>
  <c r="BG1004"/>
  <c r="BE1004"/>
  <c r="T1004"/>
  <c r="R1004"/>
  <c r="P1004"/>
  <c r="BK1004"/>
  <c r="J1004"/>
  <c r="BF1004"/>
  <c r="BI1003"/>
  <c r="BH1003"/>
  <c r="BG1003"/>
  <c r="BE1003"/>
  <c r="T1003"/>
  <c r="R1003"/>
  <c r="P1003"/>
  <c r="BK1003"/>
  <c r="J1003"/>
  <c r="BF1003"/>
  <c r="BI1002"/>
  <c r="BH1002"/>
  <c r="BG1002"/>
  <c r="BE1002"/>
  <c r="T1002"/>
  <c r="R1002"/>
  <c r="P1002"/>
  <c r="BK1002"/>
  <c r="J1002"/>
  <c r="BF1002"/>
  <c r="BI1001"/>
  <c r="BH1001"/>
  <c r="BG1001"/>
  <c r="BE1001"/>
  <c r="T1001"/>
  <c r="R1001"/>
  <c r="P1001"/>
  <c r="BK1001"/>
  <c r="J1001"/>
  <c r="BF1001"/>
  <c r="BI1000"/>
  <c r="BH1000"/>
  <c r="BG1000"/>
  <c r="BE1000"/>
  <c r="T1000"/>
  <c r="R1000"/>
  <c r="P1000"/>
  <c r="BK1000"/>
  <c r="J1000"/>
  <c r="BF1000"/>
  <c r="BI999"/>
  <c r="BH999"/>
  <c r="BG999"/>
  <c r="BE999"/>
  <c r="T999"/>
  <c r="R999"/>
  <c r="P999"/>
  <c r="BK999"/>
  <c r="J999"/>
  <c r="BF999"/>
  <c r="BI998"/>
  <c r="BH998"/>
  <c r="BG998"/>
  <c r="BE998"/>
  <c r="T998"/>
  <c r="R998"/>
  <c r="P998"/>
  <c r="BK998"/>
  <c r="J998"/>
  <c r="BF998"/>
  <c r="BI997"/>
  <c r="BH997"/>
  <c r="BG997"/>
  <c r="BE997"/>
  <c r="T997"/>
  <c r="R997"/>
  <c r="P997"/>
  <c r="BK997"/>
  <c r="J997"/>
  <c r="BF997"/>
  <c r="BI989"/>
  <c r="BH989"/>
  <c r="BG989"/>
  <c r="BE989"/>
  <c r="T989"/>
  <c r="R989"/>
  <c r="P989"/>
  <c r="BK989"/>
  <c r="J989"/>
  <c r="BF989"/>
  <c r="BI988"/>
  <c r="BH988"/>
  <c r="BG988"/>
  <c r="BE988"/>
  <c r="T988"/>
  <c r="R988"/>
  <c r="P988"/>
  <c r="BK988"/>
  <c r="J988"/>
  <c r="BF988"/>
  <c r="BI985"/>
  <c r="BH985"/>
  <c r="BG985"/>
  <c r="BE985"/>
  <c r="T985"/>
  <c r="R985"/>
  <c r="P985"/>
  <c r="BK985"/>
  <c r="J985"/>
  <c r="BF985"/>
  <c r="BI983"/>
  <c r="BH983"/>
  <c r="BG983"/>
  <c r="BE983"/>
  <c r="T983"/>
  <c r="T982"/>
  <c r="R983"/>
  <c r="R982"/>
  <c r="P983"/>
  <c r="P982"/>
  <c r="BK983"/>
  <c r="BK982"/>
  <c r="J982"/>
  <c r="J983"/>
  <c r="BF983"/>
  <c r="J78"/>
  <c r="BI981"/>
  <c r="BH981"/>
  <c r="BG981"/>
  <c r="BE981"/>
  <c r="T981"/>
  <c r="R981"/>
  <c r="P981"/>
  <c r="BK981"/>
  <c r="J981"/>
  <c r="BF981"/>
  <c r="BI975"/>
  <c r="BH975"/>
  <c r="BG975"/>
  <c r="BE975"/>
  <c r="T975"/>
  <c r="R975"/>
  <c r="P975"/>
  <c r="BK975"/>
  <c r="J975"/>
  <c r="BF975"/>
  <c r="BI969"/>
  <c r="BH969"/>
  <c r="BG969"/>
  <c r="BE969"/>
  <c r="T969"/>
  <c r="R969"/>
  <c r="P969"/>
  <c r="BK969"/>
  <c r="J969"/>
  <c r="BF969"/>
  <c r="BI966"/>
  <c r="BH966"/>
  <c r="BG966"/>
  <c r="BE966"/>
  <c r="T966"/>
  <c r="R966"/>
  <c r="P966"/>
  <c r="BK966"/>
  <c r="J966"/>
  <c r="BF966"/>
  <c r="BI964"/>
  <c r="BH964"/>
  <c r="BG964"/>
  <c r="BE964"/>
  <c r="T964"/>
  <c r="R964"/>
  <c r="P964"/>
  <c r="BK964"/>
  <c r="J964"/>
  <c r="BF964"/>
  <c r="BI956"/>
  <c r="BH956"/>
  <c r="BG956"/>
  <c r="BE956"/>
  <c r="T956"/>
  <c r="R956"/>
  <c r="P956"/>
  <c r="BK956"/>
  <c r="J956"/>
  <c r="BF956"/>
  <c r="BI950"/>
  <c r="BH950"/>
  <c r="BG950"/>
  <c r="BE950"/>
  <c r="T950"/>
  <c r="R950"/>
  <c r="P950"/>
  <c r="BK950"/>
  <c r="J950"/>
  <c r="BF950"/>
  <c r="BI945"/>
  <c r="BH945"/>
  <c r="BG945"/>
  <c r="BE945"/>
  <c r="T945"/>
  <c r="R945"/>
  <c r="P945"/>
  <c r="BK945"/>
  <c r="J945"/>
  <c r="BF945"/>
  <c r="BI942"/>
  <c r="BH942"/>
  <c r="BG942"/>
  <c r="BE942"/>
  <c r="T942"/>
  <c r="R942"/>
  <c r="P942"/>
  <c r="BK942"/>
  <c r="J942"/>
  <c r="BF942"/>
  <c r="BI936"/>
  <c r="BH936"/>
  <c r="BG936"/>
  <c r="BE936"/>
  <c r="T936"/>
  <c r="R936"/>
  <c r="P936"/>
  <c r="BK936"/>
  <c r="J936"/>
  <c r="BF936"/>
  <c r="BI934"/>
  <c r="BH934"/>
  <c r="BG934"/>
  <c r="BE934"/>
  <c r="T934"/>
  <c r="R934"/>
  <c r="P934"/>
  <c r="BK934"/>
  <c r="J934"/>
  <c r="BF934"/>
  <c r="BI933"/>
  <c r="BH933"/>
  <c r="BG933"/>
  <c r="BE933"/>
  <c r="T933"/>
  <c r="R933"/>
  <c r="P933"/>
  <c r="BK933"/>
  <c r="J933"/>
  <c r="BF933"/>
  <c r="BI931"/>
  <c r="BH931"/>
  <c r="BG931"/>
  <c r="BE931"/>
  <c r="T931"/>
  <c r="R931"/>
  <c r="P931"/>
  <c r="BK931"/>
  <c r="J931"/>
  <c r="BF931"/>
  <c r="BI928"/>
  <c r="BH928"/>
  <c r="BG928"/>
  <c r="BE928"/>
  <c r="T928"/>
  <c r="R928"/>
  <c r="P928"/>
  <c r="BK928"/>
  <c r="J928"/>
  <c r="BF928"/>
  <c r="BI923"/>
  <c r="BH923"/>
  <c r="BG923"/>
  <c r="BE923"/>
  <c r="T923"/>
  <c r="R923"/>
  <c r="P923"/>
  <c r="BK923"/>
  <c r="J923"/>
  <c r="BF923"/>
  <c r="BI915"/>
  <c r="BH915"/>
  <c r="BG915"/>
  <c r="BE915"/>
  <c r="T915"/>
  <c r="R915"/>
  <c r="P915"/>
  <c r="BK915"/>
  <c r="J915"/>
  <c r="BF915"/>
  <c r="BI912"/>
  <c r="BH912"/>
  <c r="BG912"/>
  <c r="BE912"/>
  <c r="T912"/>
  <c r="R912"/>
  <c r="P912"/>
  <c r="BK912"/>
  <c r="J912"/>
  <c r="BF912"/>
  <c r="BI904"/>
  <c r="BH904"/>
  <c r="BG904"/>
  <c r="BE904"/>
  <c r="T904"/>
  <c r="R904"/>
  <c r="P904"/>
  <c r="BK904"/>
  <c r="J904"/>
  <c r="BF904"/>
  <c r="BI898"/>
  <c r="BH898"/>
  <c r="BG898"/>
  <c r="BE898"/>
  <c r="T898"/>
  <c r="R898"/>
  <c r="P898"/>
  <c r="BK898"/>
  <c r="J898"/>
  <c r="BF898"/>
  <c r="BI890"/>
  <c r="BH890"/>
  <c r="BG890"/>
  <c r="BE890"/>
  <c r="T890"/>
  <c r="T889"/>
  <c r="R890"/>
  <c r="R889"/>
  <c r="P890"/>
  <c r="P889"/>
  <c r="BK890"/>
  <c r="BK889"/>
  <c r="J889"/>
  <c r="J890"/>
  <c r="BF890"/>
  <c r="J77"/>
  <c r="BI888"/>
  <c r="BH888"/>
  <c r="BG888"/>
  <c r="BE888"/>
  <c r="T888"/>
  <c r="R888"/>
  <c r="P888"/>
  <c r="BK888"/>
  <c r="J888"/>
  <c r="BF888"/>
  <c r="BI887"/>
  <c r="BH887"/>
  <c r="BG887"/>
  <c r="BE887"/>
  <c r="T887"/>
  <c r="R887"/>
  <c r="P887"/>
  <c r="BK887"/>
  <c r="J887"/>
  <c r="BF887"/>
  <c r="BI886"/>
  <c r="BH886"/>
  <c r="BG886"/>
  <c r="BE886"/>
  <c r="T886"/>
  <c r="R886"/>
  <c r="P886"/>
  <c r="BK886"/>
  <c r="J886"/>
  <c r="BF886"/>
  <c r="BI885"/>
  <c r="BH885"/>
  <c r="BG885"/>
  <c r="BE885"/>
  <c r="T885"/>
  <c r="R885"/>
  <c r="P885"/>
  <c r="BK885"/>
  <c r="J885"/>
  <c r="BF885"/>
  <c r="BI884"/>
  <c r="BH884"/>
  <c r="BG884"/>
  <c r="BE884"/>
  <c r="T884"/>
  <c r="R884"/>
  <c r="P884"/>
  <c r="BK884"/>
  <c r="J884"/>
  <c r="BF884"/>
  <c r="BI883"/>
  <c r="BH883"/>
  <c r="BG883"/>
  <c r="BE883"/>
  <c r="T883"/>
  <c r="R883"/>
  <c r="P883"/>
  <c r="BK883"/>
  <c r="J883"/>
  <c r="BF883"/>
  <c r="BI880"/>
  <c r="BH880"/>
  <c r="BG880"/>
  <c r="BE880"/>
  <c r="T880"/>
  <c r="R880"/>
  <c r="P880"/>
  <c r="BK880"/>
  <c r="J880"/>
  <c r="BF880"/>
  <c r="BI877"/>
  <c r="BH877"/>
  <c r="BG877"/>
  <c r="BE877"/>
  <c r="T877"/>
  <c r="R877"/>
  <c r="P877"/>
  <c r="BK877"/>
  <c r="J877"/>
  <c r="BF877"/>
  <c r="BI874"/>
  <c r="BH874"/>
  <c r="BG874"/>
  <c r="BE874"/>
  <c r="T874"/>
  <c r="R874"/>
  <c r="P874"/>
  <c r="BK874"/>
  <c r="J874"/>
  <c r="BF874"/>
  <c r="BI871"/>
  <c r="BH871"/>
  <c r="BG871"/>
  <c r="BE871"/>
  <c r="T871"/>
  <c r="R871"/>
  <c r="P871"/>
  <c r="BK871"/>
  <c r="J871"/>
  <c r="BF871"/>
  <c r="BI869"/>
  <c r="BH869"/>
  <c r="BG869"/>
  <c r="BE869"/>
  <c r="T869"/>
  <c r="R869"/>
  <c r="P869"/>
  <c r="BK869"/>
  <c r="J869"/>
  <c r="BF869"/>
  <c r="BI868"/>
  <c r="BH868"/>
  <c r="BG868"/>
  <c r="BE868"/>
  <c r="T868"/>
  <c r="R868"/>
  <c r="P868"/>
  <c r="BK868"/>
  <c r="J868"/>
  <c r="BF868"/>
  <c r="BI865"/>
  <c r="BH865"/>
  <c r="BG865"/>
  <c r="BE865"/>
  <c r="T865"/>
  <c r="R865"/>
  <c r="P865"/>
  <c r="BK865"/>
  <c r="J865"/>
  <c r="BF865"/>
  <c r="BI863"/>
  <c r="BH863"/>
  <c r="BG863"/>
  <c r="BE863"/>
  <c r="T863"/>
  <c r="R863"/>
  <c r="P863"/>
  <c r="BK863"/>
  <c r="J863"/>
  <c r="BF863"/>
  <c r="BI858"/>
  <c r="BH858"/>
  <c r="BG858"/>
  <c r="BE858"/>
  <c r="T858"/>
  <c r="R858"/>
  <c r="P858"/>
  <c r="BK858"/>
  <c r="J858"/>
  <c r="BF858"/>
  <c r="BI850"/>
  <c r="BH850"/>
  <c r="BG850"/>
  <c r="BE850"/>
  <c r="T850"/>
  <c r="R850"/>
  <c r="P850"/>
  <c r="BK850"/>
  <c r="J850"/>
  <c r="BF850"/>
  <c r="BI847"/>
  <c r="BH847"/>
  <c r="BG847"/>
  <c r="BE847"/>
  <c r="T847"/>
  <c r="R847"/>
  <c r="P847"/>
  <c r="BK847"/>
  <c r="J847"/>
  <c r="BF847"/>
  <c r="BI844"/>
  <c r="BH844"/>
  <c r="BG844"/>
  <c r="BE844"/>
  <c r="T844"/>
  <c r="R844"/>
  <c r="P844"/>
  <c r="BK844"/>
  <c r="J844"/>
  <c r="BF844"/>
  <c r="BI843"/>
  <c r="BH843"/>
  <c r="BG843"/>
  <c r="BE843"/>
  <c r="T843"/>
  <c r="R843"/>
  <c r="P843"/>
  <c r="BK843"/>
  <c r="J843"/>
  <c r="BF843"/>
  <c r="BI840"/>
  <c r="BH840"/>
  <c r="BG840"/>
  <c r="BE840"/>
  <c r="T840"/>
  <c r="R840"/>
  <c r="P840"/>
  <c r="BK840"/>
  <c r="J840"/>
  <c r="BF840"/>
  <c r="BI839"/>
  <c r="BH839"/>
  <c r="BG839"/>
  <c r="BE839"/>
  <c r="T839"/>
  <c r="R839"/>
  <c r="P839"/>
  <c r="BK839"/>
  <c r="J839"/>
  <c r="BF839"/>
  <c r="BI836"/>
  <c r="BH836"/>
  <c r="BG836"/>
  <c r="BE836"/>
  <c r="T836"/>
  <c r="T835"/>
  <c r="R836"/>
  <c r="R835"/>
  <c r="P836"/>
  <c r="P835"/>
  <c r="BK836"/>
  <c r="BK835"/>
  <c r="J835"/>
  <c r="J836"/>
  <c r="BF836"/>
  <c r="J76"/>
  <c r="BI834"/>
  <c r="BH834"/>
  <c r="BG834"/>
  <c r="BE834"/>
  <c r="T834"/>
  <c r="R834"/>
  <c r="P834"/>
  <c r="BK834"/>
  <c r="J834"/>
  <c r="BF834"/>
  <c r="BI832"/>
  <c r="BH832"/>
  <c r="BG832"/>
  <c r="BE832"/>
  <c r="T832"/>
  <c r="R832"/>
  <c r="P832"/>
  <c r="BK832"/>
  <c r="J832"/>
  <c r="BF832"/>
  <c r="BI830"/>
  <c r="BH830"/>
  <c r="BG830"/>
  <c r="BE830"/>
  <c r="T830"/>
  <c r="R830"/>
  <c r="P830"/>
  <c r="BK830"/>
  <c r="J830"/>
  <c r="BF830"/>
  <c r="BI829"/>
  <c r="BH829"/>
  <c r="BG829"/>
  <c r="BE829"/>
  <c r="T829"/>
  <c r="R829"/>
  <c r="P829"/>
  <c r="BK829"/>
  <c r="J829"/>
  <c r="BF829"/>
  <c r="BI821"/>
  <c r="BH821"/>
  <c r="BG821"/>
  <c r="BE821"/>
  <c r="T821"/>
  <c r="R821"/>
  <c r="P821"/>
  <c r="BK821"/>
  <c r="J821"/>
  <c r="BF821"/>
  <c r="BI818"/>
  <c r="BH818"/>
  <c r="BG818"/>
  <c r="BE818"/>
  <c r="T818"/>
  <c r="R818"/>
  <c r="P818"/>
  <c r="BK818"/>
  <c r="J818"/>
  <c r="BF818"/>
  <c r="BI814"/>
  <c r="BH814"/>
  <c r="BG814"/>
  <c r="BE814"/>
  <c r="T814"/>
  <c r="R814"/>
  <c r="P814"/>
  <c r="BK814"/>
  <c r="J814"/>
  <c r="BF814"/>
  <c r="BI810"/>
  <c r="BH810"/>
  <c r="BG810"/>
  <c r="BE810"/>
  <c r="T810"/>
  <c r="R810"/>
  <c r="P810"/>
  <c r="BK810"/>
  <c r="J810"/>
  <c r="BF810"/>
  <c r="BI805"/>
  <c r="BH805"/>
  <c r="BG805"/>
  <c r="BE805"/>
  <c r="T805"/>
  <c r="R805"/>
  <c r="P805"/>
  <c r="BK805"/>
  <c r="J805"/>
  <c r="BF805"/>
  <c r="BI803"/>
  <c r="BH803"/>
  <c r="BG803"/>
  <c r="BE803"/>
  <c r="T803"/>
  <c r="R803"/>
  <c r="P803"/>
  <c r="BK803"/>
  <c r="J803"/>
  <c r="BF803"/>
  <c r="BI800"/>
  <c r="BH800"/>
  <c r="BG800"/>
  <c r="BE800"/>
  <c r="T800"/>
  <c r="R800"/>
  <c r="P800"/>
  <c r="BK800"/>
  <c r="J800"/>
  <c r="BF800"/>
  <c r="BI791"/>
  <c r="BH791"/>
  <c r="BG791"/>
  <c r="BE791"/>
  <c r="T791"/>
  <c r="R791"/>
  <c r="P791"/>
  <c r="BK791"/>
  <c r="J791"/>
  <c r="BF791"/>
  <c r="BI789"/>
  <c r="BH789"/>
  <c r="BG789"/>
  <c r="BE789"/>
  <c r="T789"/>
  <c r="R789"/>
  <c r="P789"/>
  <c r="BK789"/>
  <c r="J789"/>
  <c r="BF789"/>
  <c r="BI782"/>
  <c r="BH782"/>
  <c r="BG782"/>
  <c r="BE782"/>
  <c r="T782"/>
  <c r="R782"/>
  <c r="P782"/>
  <c r="BK782"/>
  <c r="J782"/>
  <c r="BF782"/>
  <c r="BI776"/>
  <c r="BH776"/>
  <c r="BG776"/>
  <c r="BE776"/>
  <c r="T776"/>
  <c r="R776"/>
  <c r="P776"/>
  <c r="BK776"/>
  <c r="J776"/>
  <c r="BF776"/>
  <c r="BI770"/>
  <c r="BH770"/>
  <c r="BG770"/>
  <c r="BE770"/>
  <c r="T770"/>
  <c r="T769"/>
  <c r="R770"/>
  <c r="R769"/>
  <c r="P770"/>
  <c r="P769"/>
  <c r="BK770"/>
  <c r="BK769"/>
  <c r="J769"/>
  <c r="J770"/>
  <c r="BF770"/>
  <c r="J75"/>
  <c r="BI768"/>
  <c r="BH768"/>
  <c r="BG768"/>
  <c r="BE768"/>
  <c r="T768"/>
  <c r="R768"/>
  <c r="P768"/>
  <c r="BK768"/>
  <c r="J768"/>
  <c r="BF768"/>
  <c r="BI767"/>
  <c r="BH767"/>
  <c r="BG767"/>
  <c r="BE767"/>
  <c r="T767"/>
  <c r="R767"/>
  <c r="P767"/>
  <c r="BK767"/>
  <c r="J767"/>
  <c r="BF767"/>
  <c r="BI764"/>
  <c r="BH764"/>
  <c r="BG764"/>
  <c r="BE764"/>
  <c r="T764"/>
  <c r="R764"/>
  <c r="P764"/>
  <c r="BK764"/>
  <c r="J764"/>
  <c r="BF764"/>
  <c r="BI761"/>
  <c r="BH761"/>
  <c r="BG761"/>
  <c r="BE761"/>
  <c r="T761"/>
  <c r="R761"/>
  <c r="P761"/>
  <c r="BK761"/>
  <c r="J761"/>
  <c r="BF761"/>
  <c r="BI758"/>
  <c r="BH758"/>
  <c r="BG758"/>
  <c r="BE758"/>
  <c r="T758"/>
  <c r="R758"/>
  <c r="P758"/>
  <c r="BK758"/>
  <c r="J758"/>
  <c r="BF758"/>
  <c r="BI755"/>
  <c r="BH755"/>
  <c r="BG755"/>
  <c r="BE755"/>
  <c r="T755"/>
  <c r="R755"/>
  <c r="P755"/>
  <c r="BK755"/>
  <c r="J755"/>
  <c r="BF755"/>
  <c r="BI753"/>
  <c r="BH753"/>
  <c r="BG753"/>
  <c r="BE753"/>
  <c r="T753"/>
  <c r="R753"/>
  <c r="P753"/>
  <c r="BK753"/>
  <c r="J753"/>
  <c r="BF753"/>
  <c r="BI750"/>
  <c r="BH750"/>
  <c r="BG750"/>
  <c r="BE750"/>
  <c r="T750"/>
  <c r="R750"/>
  <c r="P750"/>
  <c r="BK750"/>
  <c r="J750"/>
  <c r="BF750"/>
  <c r="BI742"/>
  <c r="BH742"/>
  <c r="BG742"/>
  <c r="BE742"/>
  <c r="T742"/>
  <c r="R742"/>
  <c r="P742"/>
  <c r="BK742"/>
  <c r="J742"/>
  <c r="BF742"/>
  <c r="BI734"/>
  <c r="BH734"/>
  <c r="BG734"/>
  <c r="BE734"/>
  <c r="T734"/>
  <c r="R734"/>
  <c r="P734"/>
  <c r="BK734"/>
  <c r="J734"/>
  <c r="BF734"/>
  <c r="BI731"/>
  <c r="BH731"/>
  <c r="BG731"/>
  <c r="BE731"/>
  <c r="T731"/>
  <c r="R731"/>
  <c r="P731"/>
  <c r="BK731"/>
  <c r="J731"/>
  <c r="BF731"/>
  <c r="BI728"/>
  <c r="BH728"/>
  <c r="BG728"/>
  <c r="BE728"/>
  <c r="T728"/>
  <c r="R728"/>
  <c r="P728"/>
  <c r="BK728"/>
  <c r="J728"/>
  <c r="BF728"/>
  <c r="BI724"/>
  <c r="BH724"/>
  <c r="BG724"/>
  <c r="BE724"/>
  <c r="T724"/>
  <c r="R724"/>
  <c r="P724"/>
  <c r="BK724"/>
  <c r="J724"/>
  <c r="BF724"/>
  <c r="BI716"/>
  <c r="BH716"/>
  <c r="BG716"/>
  <c r="BE716"/>
  <c r="T716"/>
  <c r="R716"/>
  <c r="P716"/>
  <c r="BK716"/>
  <c r="J716"/>
  <c r="BF716"/>
  <c r="BI713"/>
  <c r="BH713"/>
  <c r="BG713"/>
  <c r="BE713"/>
  <c r="T713"/>
  <c r="R713"/>
  <c r="P713"/>
  <c r="BK713"/>
  <c r="J713"/>
  <c r="BF713"/>
  <c r="BI710"/>
  <c r="BH710"/>
  <c r="BG710"/>
  <c r="BE710"/>
  <c r="T710"/>
  <c r="R710"/>
  <c r="P710"/>
  <c r="BK710"/>
  <c r="J710"/>
  <c r="BF710"/>
  <c r="BI707"/>
  <c r="BH707"/>
  <c r="BG707"/>
  <c r="BE707"/>
  <c r="T707"/>
  <c r="R707"/>
  <c r="P707"/>
  <c r="BK707"/>
  <c r="J707"/>
  <c r="BF707"/>
  <c r="BI705"/>
  <c r="BH705"/>
  <c r="BG705"/>
  <c r="BE705"/>
  <c r="T705"/>
  <c r="T704"/>
  <c r="R705"/>
  <c r="R704"/>
  <c r="P705"/>
  <c r="P704"/>
  <c r="BK705"/>
  <c r="BK704"/>
  <c r="J704"/>
  <c r="J705"/>
  <c r="BF705"/>
  <c r="J74"/>
  <c r="BI703"/>
  <c r="BH703"/>
  <c r="BG703"/>
  <c r="BE703"/>
  <c r="T703"/>
  <c r="R703"/>
  <c r="P703"/>
  <c r="BK703"/>
  <c r="J703"/>
  <c r="BF703"/>
  <c r="BI702"/>
  <c r="BH702"/>
  <c r="BG702"/>
  <c r="BE702"/>
  <c r="T702"/>
  <c r="R702"/>
  <c r="P702"/>
  <c r="BK702"/>
  <c r="J702"/>
  <c r="BF702"/>
  <c r="BI701"/>
  <c r="BH701"/>
  <c r="BG701"/>
  <c r="BE701"/>
  <c r="T701"/>
  <c r="R701"/>
  <c r="P701"/>
  <c r="BK701"/>
  <c r="J701"/>
  <c r="BF701"/>
  <c r="BI700"/>
  <c r="BH700"/>
  <c r="BG700"/>
  <c r="BE700"/>
  <c r="T700"/>
  <c r="R700"/>
  <c r="P700"/>
  <c r="BK700"/>
  <c r="J700"/>
  <c r="BF700"/>
  <c r="BI699"/>
  <c r="BH699"/>
  <c r="BG699"/>
  <c r="BE699"/>
  <c r="T699"/>
  <c r="R699"/>
  <c r="P699"/>
  <c r="BK699"/>
  <c r="J699"/>
  <c r="BF699"/>
  <c r="BI698"/>
  <c r="BH698"/>
  <c r="BG698"/>
  <c r="BE698"/>
  <c r="T698"/>
  <c r="R698"/>
  <c r="P698"/>
  <c r="BK698"/>
  <c r="J698"/>
  <c r="BF698"/>
  <c r="BI697"/>
  <c r="BH697"/>
  <c r="BG697"/>
  <c r="BE697"/>
  <c r="T697"/>
  <c r="R697"/>
  <c r="P697"/>
  <c r="BK697"/>
  <c r="J697"/>
  <c r="BF697"/>
  <c r="BI696"/>
  <c r="BH696"/>
  <c r="BG696"/>
  <c r="BE696"/>
  <c r="T696"/>
  <c r="R696"/>
  <c r="P696"/>
  <c r="BK696"/>
  <c r="J696"/>
  <c r="BF696"/>
  <c r="BI695"/>
  <c r="BH695"/>
  <c r="BG695"/>
  <c r="BE695"/>
  <c r="T695"/>
  <c r="R695"/>
  <c r="P695"/>
  <c r="BK695"/>
  <c r="J695"/>
  <c r="BF695"/>
  <c r="BI694"/>
  <c r="BH694"/>
  <c r="BG694"/>
  <c r="BE694"/>
  <c r="T694"/>
  <c r="R694"/>
  <c r="P694"/>
  <c r="BK694"/>
  <c r="J694"/>
  <c r="BF694"/>
  <c r="BI693"/>
  <c r="BH693"/>
  <c r="BG693"/>
  <c r="BE693"/>
  <c r="T693"/>
  <c r="R693"/>
  <c r="P693"/>
  <c r="BK693"/>
  <c r="J693"/>
  <c r="BF693"/>
  <c r="BI692"/>
  <c r="BH692"/>
  <c r="BG692"/>
  <c r="BE692"/>
  <c r="T692"/>
  <c r="R692"/>
  <c r="P692"/>
  <c r="BK692"/>
  <c r="J692"/>
  <c r="BF692"/>
  <c r="BI691"/>
  <c r="BH691"/>
  <c r="BG691"/>
  <c r="BE691"/>
  <c r="T691"/>
  <c r="R691"/>
  <c r="P691"/>
  <c r="BK691"/>
  <c r="J691"/>
  <c r="BF691"/>
  <c r="BI690"/>
  <c r="BH690"/>
  <c r="BG690"/>
  <c r="BE690"/>
  <c r="T690"/>
  <c r="R690"/>
  <c r="P690"/>
  <c r="BK690"/>
  <c r="J690"/>
  <c r="BF690"/>
  <c r="BI689"/>
  <c r="BH689"/>
  <c r="BG689"/>
  <c r="BE689"/>
  <c r="T689"/>
  <c r="R689"/>
  <c r="P689"/>
  <c r="BK689"/>
  <c r="J689"/>
  <c r="BF689"/>
  <c r="BI688"/>
  <c r="BH688"/>
  <c r="BG688"/>
  <c r="BE688"/>
  <c r="T688"/>
  <c r="R688"/>
  <c r="P688"/>
  <c r="BK688"/>
  <c r="J688"/>
  <c r="BF688"/>
  <c r="BI687"/>
  <c r="BH687"/>
  <c r="BG687"/>
  <c r="BE687"/>
  <c r="T687"/>
  <c r="R687"/>
  <c r="P687"/>
  <c r="BK687"/>
  <c r="J687"/>
  <c r="BF687"/>
  <c r="BI686"/>
  <c r="BH686"/>
  <c r="BG686"/>
  <c r="BE686"/>
  <c r="T686"/>
  <c r="R686"/>
  <c r="P686"/>
  <c r="BK686"/>
  <c r="J686"/>
  <c r="BF686"/>
  <c r="BI685"/>
  <c r="BH685"/>
  <c r="BG685"/>
  <c r="BE685"/>
  <c r="T685"/>
  <c r="R685"/>
  <c r="P685"/>
  <c r="BK685"/>
  <c r="J685"/>
  <c r="BF685"/>
  <c r="BI684"/>
  <c r="BH684"/>
  <c r="BG684"/>
  <c r="BE684"/>
  <c r="T684"/>
  <c r="R684"/>
  <c r="P684"/>
  <c r="BK684"/>
  <c r="J684"/>
  <c r="BF684"/>
  <c r="BI683"/>
  <c r="BH683"/>
  <c r="BG683"/>
  <c r="BE683"/>
  <c r="T683"/>
  <c r="R683"/>
  <c r="P683"/>
  <c r="BK683"/>
  <c r="J683"/>
  <c r="BF683"/>
  <c r="BI682"/>
  <c r="BH682"/>
  <c r="BG682"/>
  <c r="BE682"/>
  <c r="T682"/>
  <c r="R682"/>
  <c r="P682"/>
  <c r="BK682"/>
  <c r="J682"/>
  <c r="BF682"/>
  <c r="BI681"/>
  <c r="BH681"/>
  <c r="BG681"/>
  <c r="BE681"/>
  <c r="T681"/>
  <c r="R681"/>
  <c r="P681"/>
  <c r="BK681"/>
  <c r="J681"/>
  <c r="BF681"/>
  <c r="BI680"/>
  <c r="BH680"/>
  <c r="BG680"/>
  <c r="BE680"/>
  <c r="T680"/>
  <c r="R680"/>
  <c r="P680"/>
  <c r="BK680"/>
  <c r="J680"/>
  <c r="BF680"/>
  <c r="BI679"/>
  <c r="BH679"/>
  <c r="BG679"/>
  <c r="BE679"/>
  <c r="T679"/>
  <c r="R679"/>
  <c r="P679"/>
  <c r="BK679"/>
  <c r="J679"/>
  <c r="BF679"/>
  <c r="BI678"/>
  <c r="BH678"/>
  <c r="BG678"/>
  <c r="BE678"/>
  <c r="T678"/>
  <c r="R678"/>
  <c r="P678"/>
  <c r="BK678"/>
  <c r="J678"/>
  <c r="BF678"/>
  <c r="BI677"/>
  <c r="BH677"/>
  <c r="BG677"/>
  <c r="BE677"/>
  <c r="T677"/>
  <c r="R677"/>
  <c r="P677"/>
  <c r="BK677"/>
  <c r="J677"/>
  <c r="BF677"/>
  <c r="BI676"/>
  <c r="BH676"/>
  <c r="BG676"/>
  <c r="BE676"/>
  <c r="T676"/>
  <c r="R676"/>
  <c r="P676"/>
  <c r="BK676"/>
  <c r="J676"/>
  <c r="BF676"/>
  <c r="BI675"/>
  <c r="BH675"/>
  <c r="BG675"/>
  <c r="BE675"/>
  <c r="T675"/>
  <c r="R675"/>
  <c r="P675"/>
  <c r="BK675"/>
  <c r="J675"/>
  <c r="BF675"/>
  <c r="BI674"/>
  <c r="BH674"/>
  <c r="BG674"/>
  <c r="BE674"/>
  <c r="T674"/>
  <c r="R674"/>
  <c r="P674"/>
  <c r="BK674"/>
  <c r="J674"/>
  <c r="BF674"/>
  <c r="BI673"/>
  <c r="BH673"/>
  <c r="BG673"/>
  <c r="BE673"/>
  <c r="T673"/>
  <c r="R673"/>
  <c r="P673"/>
  <c r="BK673"/>
  <c r="J673"/>
  <c r="BF673"/>
  <c r="BI672"/>
  <c r="BH672"/>
  <c r="BG672"/>
  <c r="BE672"/>
  <c r="T672"/>
  <c r="R672"/>
  <c r="P672"/>
  <c r="BK672"/>
  <c r="J672"/>
  <c r="BF672"/>
  <c r="BI671"/>
  <c r="BH671"/>
  <c r="BG671"/>
  <c r="BE671"/>
  <c r="T671"/>
  <c r="R671"/>
  <c r="P671"/>
  <c r="BK671"/>
  <c r="J671"/>
  <c r="BF671"/>
  <c r="BI670"/>
  <c r="BH670"/>
  <c r="BG670"/>
  <c r="BE670"/>
  <c r="T670"/>
  <c r="R670"/>
  <c r="P670"/>
  <c r="BK670"/>
  <c r="J670"/>
  <c r="BF670"/>
  <c r="BI669"/>
  <c r="BH669"/>
  <c r="BG669"/>
  <c r="BE669"/>
  <c r="T669"/>
  <c r="T668"/>
  <c r="R669"/>
  <c r="R668"/>
  <c r="P669"/>
  <c r="P668"/>
  <c r="BK669"/>
  <c r="BK668"/>
  <c r="J668"/>
  <c r="J669"/>
  <c r="BF669"/>
  <c r="J73"/>
  <c r="BI667"/>
  <c r="BH667"/>
  <c r="BG667"/>
  <c r="BE667"/>
  <c r="T667"/>
  <c r="R667"/>
  <c r="P667"/>
  <c r="BK667"/>
  <c r="J667"/>
  <c r="BF667"/>
  <c r="BI664"/>
  <c r="BH664"/>
  <c r="BG664"/>
  <c r="BE664"/>
  <c r="T664"/>
  <c r="R664"/>
  <c r="P664"/>
  <c r="BK664"/>
  <c r="J664"/>
  <c r="BF664"/>
  <c r="BI660"/>
  <c r="BH660"/>
  <c r="BG660"/>
  <c r="BE660"/>
  <c r="T660"/>
  <c r="R660"/>
  <c r="P660"/>
  <c r="BK660"/>
  <c r="J660"/>
  <c r="BF660"/>
  <c r="BI657"/>
  <c r="BH657"/>
  <c r="BG657"/>
  <c r="BE657"/>
  <c r="T657"/>
  <c r="R657"/>
  <c r="P657"/>
  <c r="BK657"/>
  <c r="J657"/>
  <c r="BF657"/>
  <c r="BI655"/>
  <c r="BH655"/>
  <c r="BG655"/>
  <c r="BE655"/>
  <c r="T655"/>
  <c r="R655"/>
  <c r="P655"/>
  <c r="BK655"/>
  <c r="J655"/>
  <c r="BF655"/>
  <c r="BI653"/>
  <c r="BH653"/>
  <c r="BG653"/>
  <c r="BE653"/>
  <c r="T653"/>
  <c r="R653"/>
  <c r="P653"/>
  <c r="BK653"/>
  <c r="J653"/>
  <c r="BF653"/>
  <c r="BI649"/>
  <c r="BH649"/>
  <c r="BG649"/>
  <c r="BE649"/>
  <c r="T649"/>
  <c r="R649"/>
  <c r="P649"/>
  <c r="BK649"/>
  <c r="J649"/>
  <c r="BF649"/>
  <c r="BI647"/>
  <c r="BH647"/>
  <c r="BG647"/>
  <c r="BE647"/>
  <c r="T647"/>
  <c r="R647"/>
  <c r="P647"/>
  <c r="BK647"/>
  <c r="J647"/>
  <c r="BF647"/>
  <c r="BI643"/>
  <c r="BH643"/>
  <c r="BG643"/>
  <c r="BE643"/>
  <c r="T643"/>
  <c r="R643"/>
  <c r="P643"/>
  <c r="BK643"/>
  <c r="J643"/>
  <c r="BF643"/>
  <c r="BI634"/>
  <c r="BH634"/>
  <c r="BG634"/>
  <c r="BE634"/>
  <c r="T634"/>
  <c r="T633"/>
  <c r="R634"/>
  <c r="R633"/>
  <c r="P634"/>
  <c r="P633"/>
  <c r="BK634"/>
  <c r="BK633"/>
  <c r="J633"/>
  <c r="J634"/>
  <c r="BF634"/>
  <c r="J72"/>
  <c r="BI632"/>
  <c r="BH632"/>
  <c r="BG632"/>
  <c r="BE632"/>
  <c r="T632"/>
  <c r="R632"/>
  <c r="P632"/>
  <c r="BK632"/>
  <c r="J632"/>
  <c r="BF632"/>
  <c r="BI630"/>
  <c r="BH630"/>
  <c r="BG630"/>
  <c r="BE630"/>
  <c r="T630"/>
  <c r="R630"/>
  <c r="P630"/>
  <c r="BK630"/>
  <c r="J630"/>
  <c r="BF630"/>
  <c r="BI629"/>
  <c r="BH629"/>
  <c r="BG629"/>
  <c r="BE629"/>
  <c r="T629"/>
  <c r="R629"/>
  <c r="P629"/>
  <c r="BK629"/>
  <c r="J629"/>
  <c r="BF629"/>
  <c r="BI628"/>
  <c r="BH628"/>
  <c r="BG628"/>
  <c r="BE628"/>
  <c r="T628"/>
  <c r="R628"/>
  <c r="P628"/>
  <c r="BK628"/>
  <c r="J628"/>
  <c r="BF628"/>
  <c r="BI627"/>
  <c r="BH627"/>
  <c r="BG627"/>
  <c r="BE627"/>
  <c r="T627"/>
  <c r="R627"/>
  <c r="P627"/>
  <c r="BK627"/>
  <c r="J627"/>
  <c r="BF627"/>
  <c r="BI622"/>
  <c r="BH622"/>
  <c r="BG622"/>
  <c r="BE622"/>
  <c r="T622"/>
  <c r="R622"/>
  <c r="P622"/>
  <c r="BK622"/>
  <c r="J622"/>
  <c r="BF622"/>
  <c r="BI614"/>
  <c r="BH614"/>
  <c r="BG614"/>
  <c r="BE614"/>
  <c r="T614"/>
  <c r="R614"/>
  <c r="P614"/>
  <c r="BK614"/>
  <c r="J614"/>
  <c r="BF614"/>
  <c r="BI611"/>
  <c r="BH611"/>
  <c r="BG611"/>
  <c r="BE611"/>
  <c r="T611"/>
  <c r="R611"/>
  <c r="P611"/>
  <c r="BK611"/>
  <c r="J611"/>
  <c r="BF611"/>
  <c r="BI609"/>
  <c r="BH609"/>
  <c r="BG609"/>
  <c r="BE609"/>
  <c r="T609"/>
  <c r="R609"/>
  <c r="P609"/>
  <c r="BK609"/>
  <c r="J609"/>
  <c r="BF609"/>
  <c r="BI608"/>
  <c r="BH608"/>
  <c r="BG608"/>
  <c r="BE608"/>
  <c r="T608"/>
  <c r="R608"/>
  <c r="P608"/>
  <c r="BK608"/>
  <c r="J608"/>
  <c r="BF608"/>
  <c r="BI606"/>
  <c r="BH606"/>
  <c r="BG606"/>
  <c r="BE606"/>
  <c r="T606"/>
  <c r="R606"/>
  <c r="P606"/>
  <c r="BK606"/>
  <c r="J606"/>
  <c r="BF606"/>
  <c r="BI605"/>
  <c r="BH605"/>
  <c r="BG605"/>
  <c r="BE605"/>
  <c r="T605"/>
  <c r="R605"/>
  <c r="P605"/>
  <c r="BK605"/>
  <c r="J605"/>
  <c r="BF605"/>
  <c r="BI603"/>
  <c r="BH603"/>
  <c r="BG603"/>
  <c r="BE603"/>
  <c r="T603"/>
  <c r="R603"/>
  <c r="P603"/>
  <c r="BK603"/>
  <c r="J603"/>
  <c r="BF603"/>
  <c r="BI597"/>
  <c r="BH597"/>
  <c r="BG597"/>
  <c r="BE597"/>
  <c r="T597"/>
  <c r="T596"/>
  <c r="R597"/>
  <c r="R596"/>
  <c r="P597"/>
  <c r="P596"/>
  <c r="BK597"/>
  <c r="BK596"/>
  <c r="J596"/>
  <c r="J597"/>
  <c r="BF597"/>
  <c r="J71"/>
  <c r="BI595"/>
  <c r="BH595"/>
  <c r="BG595"/>
  <c r="BE595"/>
  <c r="T595"/>
  <c r="R595"/>
  <c r="P595"/>
  <c r="BK595"/>
  <c r="J595"/>
  <c r="BF595"/>
  <c r="BI589"/>
  <c r="BH589"/>
  <c r="BG589"/>
  <c r="BE589"/>
  <c r="T589"/>
  <c r="R589"/>
  <c r="P589"/>
  <c r="BK589"/>
  <c r="J589"/>
  <c r="BF589"/>
  <c r="BI587"/>
  <c r="BH587"/>
  <c r="BG587"/>
  <c r="BE587"/>
  <c r="T587"/>
  <c r="R587"/>
  <c r="P587"/>
  <c r="BK587"/>
  <c r="J587"/>
  <c r="BF587"/>
  <c r="BI579"/>
  <c r="BH579"/>
  <c r="BG579"/>
  <c r="BE579"/>
  <c r="T579"/>
  <c r="R579"/>
  <c r="P579"/>
  <c r="BK579"/>
  <c r="J579"/>
  <c r="BF579"/>
  <c r="BI577"/>
  <c r="BH577"/>
  <c r="BG577"/>
  <c r="BE577"/>
  <c r="T577"/>
  <c r="R577"/>
  <c r="P577"/>
  <c r="BK577"/>
  <c r="J577"/>
  <c r="BF577"/>
  <c r="BI569"/>
  <c r="BH569"/>
  <c r="BG569"/>
  <c r="BE569"/>
  <c r="T569"/>
  <c r="R569"/>
  <c r="P569"/>
  <c r="BK569"/>
  <c r="J569"/>
  <c r="BF569"/>
  <c r="BI567"/>
  <c r="BH567"/>
  <c r="BG567"/>
  <c r="BE567"/>
  <c r="T567"/>
  <c r="R567"/>
  <c r="P567"/>
  <c r="BK567"/>
  <c r="J567"/>
  <c r="BF567"/>
  <c r="BI559"/>
  <c r="BH559"/>
  <c r="BG559"/>
  <c r="BE559"/>
  <c r="T559"/>
  <c r="T558"/>
  <c r="T557"/>
  <c r="R559"/>
  <c r="R558"/>
  <c r="R557"/>
  <c r="P559"/>
  <c r="P558"/>
  <c r="P557"/>
  <c r="BK559"/>
  <c r="BK558"/>
  <c r="J558"/>
  <c r="BK557"/>
  <c r="J557"/>
  <c r="J559"/>
  <c r="BF559"/>
  <c r="J70"/>
  <c r="J69"/>
  <c r="BI556"/>
  <c r="BH556"/>
  <c r="BG556"/>
  <c r="BE556"/>
  <c r="T556"/>
  <c r="T555"/>
  <c r="R556"/>
  <c r="R555"/>
  <c r="P556"/>
  <c r="P555"/>
  <c r="BK556"/>
  <c r="BK555"/>
  <c r="J555"/>
  <c r="J556"/>
  <c r="BF556"/>
  <c r="J68"/>
  <c r="BI554"/>
  <c r="BH554"/>
  <c r="BG554"/>
  <c r="BE554"/>
  <c r="T554"/>
  <c r="R554"/>
  <c r="P554"/>
  <c r="BK554"/>
  <c r="J554"/>
  <c r="BF554"/>
  <c r="BI553"/>
  <c r="BH553"/>
  <c r="BG553"/>
  <c r="BE553"/>
  <c r="T553"/>
  <c r="R553"/>
  <c r="P553"/>
  <c r="BK553"/>
  <c r="J553"/>
  <c r="BF553"/>
  <c r="BI552"/>
  <c r="BH552"/>
  <c r="BG552"/>
  <c r="BE552"/>
  <c r="T552"/>
  <c r="R552"/>
  <c r="P552"/>
  <c r="BK552"/>
  <c r="J552"/>
  <c r="BF552"/>
  <c r="BI551"/>
  <c r="BH551"/>
  <c r="BG551"/>
  <c r="BE551"/>
  <c r="T551"/>
  <c r="R551"/>
  <c r="P551"/>
  <c r="BK551"/>
  <c r="J551"/>
  <c r="BF551"/>
  <c r="BI550"/>
  <c r="BH550"/>
  <c r="BG550"/>
  <c r="BE550"/>
  <c r="T550"/>
  <c r="R550"/>
  <c r="P550"/>
  <c r="BK550"/>
  <c r="J550"/>
  <c r="BF550"/>
  <c r="BI548"/>
  <c r="BH548"/>
  <c r="BG548"/>
  <c r="BE548"/>
  <c r="T548"/>
  <c r="R548"/>
  <c r="P548"/>
  <c r="BK548"/>
  <c r="J548"/>
  <c r="BF548"/>
  <c r="BI547"/>
  <c r="BH547"/>
  <c r="BG547"/>
  <c r="BE547"/>
  <c r="T547"/>
  <c r="R547"/>
  <c r="P547"/>
  <c r="BK547"/>
  <c r="J547"/>
  <c r="BF547"/>
  <c r="BI546"/>
  <c r="BH546"/>
  <c r="BG546"/>
  <c r="BE546"/>
  <c r="T546"/>
  <c r="T545"/>
  <c r="R546"/>
  <c r="R545"/>
  <c r="P546"/>
  <c r="P545"/>
  <c r="BK546"/>
  <c r="BK545"/>
  <c r="J545"/>
  <c r="J546"/>
  <c r="BF546"/>
  <c r="J67"/>
  <c r="BI544"/>
  <c r="BH544"/>
  <c r="BG544"/>
  <c r="BE544"/>
  <c r="T544"/>
  <c r="R544"/>
  <c r="P544"/>
  <c r="BK544"/>
  <c r="J544"/>
  <c r="BF544"/>
  <c r="BI541"/>
  <c r="BH541"/>
  <c r="BG541"/>
  <c r="BE541"/>
  <c r="T541"/>
  <c r="R541"/>
  <c r="P541"/>
  <c r="BK541"/>
  <c r="J541"/>
  <c r="BF541"/>
  <c r="BI540"/>
  <c r="BH540"/>
  <c r="BG540"/>
  <c r="BE540"/>
  <c r="T540"/>
  <c r="R540"/>
  <c r="P540"/>
  <c r="BK540"/>
  <c r="J540"/>
  <c r="BF540"/>
  <c r="BI530"/>
  <c r="BH530"/>
  <c r="BG530"/>
  <c r="BE530"/>
  <c r="T530"/>
  <c r="R530"/>
  <c r="P530"/>
  <c r="BK530"/>
  <c r="J530"/>
  <c r="BF530"/>
  <c r="BI527"/>
  <c r="BH527"/>
  <c r="BG527"/>
  <c r="BE527"/>
  <c r="T527"/>
  <c r="R527"/>
  <c r="P527"/>
  <c r="BK527"/>
  <c r="J527"/>
  <c r="BF527"/>
  <c r="BI521"/>
  <c r="BH521"/>
  <c r="BG521"/>
  <c r="BE521"/>
  <c r="T521"/>
  <c r="R521"/>
  <c r="P521"/>
  <c r="BK521"/>
  <c r="J521"/>
  <c r="BF521"/>
  <c r="BI518"/>
  <c r="BH518"/>
  <c r="BG518"/>
  <c r="BE518"/>
  <c r="T518"/>
  <c r="R518"/>
  <c r="P518"/>
  <c r="BK518"/>
  <c r="J518"/>
  <c r="BF518"/>
  <c r="BI503"/>
  <c r="BH503"/>
  <c r="BG503"/>
  <c r="BE503"/>
  <c r="T503"/>
  <c r="R503"/>
  <c r="P503"/>
  <c r="BK503"/>
  <c r="J503"/>
  <c r="BF503"/>
  <c r="BI475"/>
  <c r="BH475"/>
  <c r="BG475"/>
  <c r="BE475"/>
  <c r="T475"/>
  <c r="T474"/>
  <c r="R475"/>
  <c r="R474"/>
  <c r="P475"/>
  <c r="P474"/>
  <c r="BK475"/>
  <c r="BK474"/>
  <c r="J474"/>
  <c r="J475"/>
  <c r="BF475"/>
  <c r="J66"/>
  <c r="BI473"/>
  <c r="BH473"/>
  <c r="BG473"/>
  <c r="BE473"/>
  <c r="T473"/>
  <c r="R473"/>
  <c r="P473"/>
  <c r="BK473"/>
  <c r="J473"/>
  <c r="BF473"/>
  <c r="BI466"/>
  <c r="BH466"/>
  <c r="BG466"/>
  <c r="BE466"/>
  <c r="T466"/>
  <c r="T465"/>
  <c r="R466"/>
  <c r="R465"/>
  <c r="P466"/>
  <c r="P465"/>
  <c r="BK466"/>
  <c r="BK465"/>
  <c r="J465"/>
  <c r="J466"/>
  <c r="BF466"/>
  <c r="J65"/>
  <c r="BI459"/>
  <c r="BH459"/>
  <c r="BG459"/>
  <c r="BE459"/>
  <c r="T459"/>
  <c r="R459"/>
  <c r="P459"/>
  <c r="BK459"/>
  <c r="J459"/>
  <c r="BF459"/>
  <c r="BI458"/>
  <c r="BH458"/>
  <c r="BG458"/>
  <c r="BE458"/>
  <c r="T458"/>
  <c r="R458"/>
  <c r="P458"/>
  <c r="BK458"/>
  <c r="J458"/>
  <c r="BF458"/>
  <c r="BI457"/>
  <c r="BH457"/>
  <c r="BG457"/>
  <c r="BE457"/>
  <c r="T457"/>
  <c r="R457"/>
  <c r="P457"/>
  <c r="BK457"/>
  <c r="J457"/>
  <c r="BF457"/>
  <c r="BI456"/>
  <c r="BH456"/>
  <c r="BG456"/>
  <c r="BE456"/>
  <c r="T456"/>
  <c r="R456"/>
  <c r="P456"/>
  <c r="BK456"/>
  <c r="J456"/>
  <c r="BF456"/>
  <c r="BI455"/>
  <c r="BH455"/>
  <c r="BG455"/>
  <c r="BE455"/>
  <c r="T455"/>
  <c r="R455"/>
  <c r="P455"/>
  <c r="BK455"/>
  <c r="J455"/>
  <c r="BF455"/>
  <c r="BI452"/>
  <c r="BH452"/>
  <c r="BG452"/>
  <c r="BE452"/>
  <c r="T452"/>
  <c r="R452"/>
  <c r="P452"/>
  <c r="BK452"/>
  <c r="J452"/>
  <c r="BF452"/>
  <c r="BI442"/>
  <c r="BH442"/>
  <c r="BG442"/>
  <c r="BE442"/>
  <c r="T442"/>
  <c r="T441"/>
  <c r="T440"/>
  <c r="R442"/>
  <c r="R441"/>
  <c r="R440"/>
  <c r="P442"/>
  <c r="P441"/>
  <c r="P440"/>
  <c r="BK442"/>
  <c r="BK441"/>
  <c r="J441"/>
  <c r="BK440"/>
  <c r="J440"/>
  <c r="J442"/>
  <c r="BF442"/>
  <c r="J64"/>
  <c r="J63"/>
  <c r="BI438"/>
  <c r="BH438"/>
  <c r="BG438"/>
  <c r="BE438"/>
  <c r="T438"/>
  <c r="R438"/>
  <c r="P438"/>
  <c r="BK438"/>
  <c r="J438"/>
  <c r="BF438"/>
  <c r="BI436"/>
  <c r="BH436"/>
  <c r="BG436"/>
  <c r="BE436"/>
  <c r="T436"/>
  <c r="T435"/>
  <c r="R436"/>
  <c r="R435"/>
  <c r="P436"/>
  <c r="P435"/>
  <c r="BK436"/>
  <c r="BK435"/>
  <c r="J435"/>
  <c r="J436"/>
  <c r="BF436"/>
  <c r="J62"/>
  <c r="BI432"/>
  <c r="BH432"/>
  <c r="BG432"/>
  <c r="BE432"/>
  <c r="T432"/>
  <c r="R432"/>
  <c r="P432"/>
  <c r="BK432"/>
  <c r="J432"/>
  <c r="BF432"/>
  <c r="BI426"/>
  <c r="BH426"/>
  <c r="BG426"/>
  <c r="BE426"/>
  <c r="T426"/>
  <c r="R426"/>
  <c r="P426"/>
  <c r="BK426"/>
  <c r="J426"/>
  <c r="BF426"/>
  <c r="BI417"/>
  <c r="BH417"/>
  <c r="BG417"/>
  <c r="BE417"/>
  <c r="T417"/>
  <c r="R417"/>
  <c r="P417"/>
  <c r="BK417"/>
  <c r="J417"/>
  <c r="BF417"/>
  <c r="BI413"/>
  <c r="BH413"/>
  <c r="BG413"/>
  <c r="BE413"/>
  <c r="T413"/>
  <c r="R413"/>
  <c r="P413"/>
  <c r="BK413"/>
  <c r="J413"/>
  <c r="BF413"/>
  <c r="BI407"/>
  <c r="BH407"/>
  <c r="BG407"/>
  <c r="BE407"/>
  <c r="T407"/>
  <c r="R407"/>
  <c r="P407"/>
  <c r="BK407"/>
  <c r="J407"/>
  <c r="BF407"/>
  <c r="BI399"/>
  <c r="BH399"/>
  <c r="BG399"/>
  <c r="BE399"/>
  <c r="T399"/>
  <c r="R399"/>
  <c r="P399"/>
  <c r="BK399"/>
  <c r="J399"/>
  <c r="BF399"/>
  <c r="BI383"/>
  <c r="BH383"/>
  <c r="BG383"/>
  <c r="BE383"/>
  <c r="T383"/>
  <c r="R383"/>
  <c r="P383"/>
  <c r="BK383"/>
  <c r="J383"/>
  <c r="BF383"/>
  <c r="BI380"/>
  <c r="BH380"/>
  <c r="BG380"/>
  <c r="BE380"/>
  <c r="T380"/>
  <c r="R380"/>
  <c r="P380"/>
  <c r="BK380"/>
  <c r="J380"/>
  <c r="BF380"/>
  <c r="BI378"/>
  <c r="BH378"/>
  <c r="BG378"/>
  <c r="BE378"/>
  <c r="T378"/>
  <c r="R378"/>
  <c r="P378"/>
  <c r="BK378"/>
  <c r="J378"/>
  <c r="BF378"/>
  <c r="BI369"/>
  <c r="BH369"/>
  <c r="BG369"/>
  <c r="BE369"/>
  <c r="T369"/>
  <c r="R369"/>
  <c r="P369"/>
  <c r="BK369"/>
  <c r="J369"/>
  <c r="BF369"/>
  <c r="BI367"/>
  <c r="BH367"/>
  <c r="BG367"/>
  <c r="BE367"/>
  <c r="T367"/>
  <c r="R367"/>
  <c r="P367"/>
  <c r="BK367"/>
  <c r="J367"/>
  <c r="BF367"/>
  <c r="BI345"/>
  <c r="BH345"/>
  <c r="BG345"/>
  <c r="BE345"/>
  <c r="T345"/>
  <c r="R345"/>
  <c r="P345"/>
  <c r="BK345"/>
  <c r="J345"/>
  <c r="BF345"/>
  <c r="BI343"/>
  <c r="BH343"/>
  <c r="BG343"/>
  <c r="BE343"/>
  <c r="T343"/>
  <c r="R343"/>
  <c r="P343"/>
  <c r="BK343"/>
  <c r="J343"/>
  <c r="BF343"/>
  <c r="BI338"/>
  <c r="BH338"/>
  <c r="BG338"/>
  <c r="BE338"/>
  <c r="T338"/>
  <c r="R338"/>
  <c r="P338"/>
  <c r="BK338"/>
  <c r="J338"/>
  <c r="BF338"/>
  <c r="BI336"/>
  <c r="BH336"/>
  <c r="BG336"/>
  <c r="BE336"/>
  <c r="T336"/>
  <c r="R336"/>
  <c r="P336"/>
  <c r="BK336"/>
  <c r="J336"/>
  <c r="BF336"/>
  <c r="BI328"/>
  <c r="BH328"/>
  <c r="BG328"/>
  <c r="BE328"/>
  <c r="T328"/>
  <c r="R328"/>
  <c r="P328"/>
  <c r="BK328"/>
  <c r="J328"/>
  <c r="BF328"/>
  <c r="BI326"/>
  <c r="BH326"/>
  <c r="BG326"/>
  <c r="BE326"/>
  <c r="T326"/>
  <c r="R326"/>
  <c r="P326"/>
  <c r="BK326"/>
  <c r="J326"/>
  <c r="BF326"/>
  <c r="BI323"/>
  <c r="BH323"/>
  <c r="BG323"/>
  <c r="BE323"/>
  <c r="T323"/>
  <c r="R323"/>
  <c r="P323"/>
  <c r="BK323"/>
  <c r="J323"/>
  <c r="BF323"/>
  <c r="BI320"/>
  <c r="BH320"/>
  <c r="BG320"/>
  <c r="BE320"/>
  <c r="T320"/>
  <c r="R320"/>
  <c r="P320"/>
  <c r="BK320"/>
  <c r="J320"/>
  <c r="BF320"/>
  <c r="BI311"/>
  <c r="BH311"/>
  <c r="BG311"/>
  <c r="BE311"/>
  <c r="T311"/>
  <c r="R311"/>
  <c r="P311"/>
  <c r="BK311"/>
  <c r="J311"/>
  <c r="BF311"/>
  <c r="BI308"/>
  <c r="BH308"/>
  <c r="BG308"/>
  <c r="BE308"/>
  <c r="T308"/>
  <c r="R308"/>
  <c r="P308"/>
  <c r="BK308"/>
  <c r="J308"/>
  <c r="BF308"/>
  <c r="BI298"/>
  <c r="BH298"/>
  <c r="BG298"/>
  <c r="BE298"/>
  <c r="T298"/>
  <c r="R298"/>
  <c r="P298"/>
  <c r="BK298"/>
  <c r="J298"/>
  <c r="BF298"/>
  <c r="BI295"/>
  <c r="BH295"/>
  <c r="BG295"/>
  <c r="BE295"/>
  <c r="T295"/>
  <c r="R295"/>
  <c r="P295"/>
  <c r="BK295"/>
  <c r="J295"/>
  <c r="BF295"/>
  <c r="BI293"/>
  <c r="BH293"/>
  <c r="BG293"/>
  <c r="BE293"/>
  <c r="T293"/>
  <c r="R293"/>
  <c r="P293"/>
  <c r="BK293"/>
  <c r="J293"/>
  <c r="BF293"/>
  <c r="BI278"/>
  <c r="BH278"/>
  <c r="BG278"/>
  <c r="BE278"/>
  <c r="T278"/>
  <c r="R278"/>
  <c r="P278"/>
  <c r="BK278"/>
  <c r="J278"/>
  <c r="BF278"/>
  <c r="BI276"/>
  <c r="BH276"/>
  <c r="BG276"/>
  <c r="BE276"/>
  <c r="T276"/>
  <c r="R276"/>
  <c r="P276"/>
  <c r="BK276"/>
  <c r="J276"/>
  <c r="BF276"/>
  <c r="BI258"/>
  <c r="BH258"/>
  <c r="BG258"/>
  <c r="BE258"/>
  <c r="T258"/>
  <c r="R258"/>
  <c r="P258"/>
  <c r="BK258"/>
  <c r="J258"/>
  <c r="BF258"/>
  <c r="BI256"/>
  <c r="BH256"/>
  <c r="BG256"/>
  <c r="BE256"/>
  <c r="T256"/>
  <c r="R256"/>
  <c r="P256"/>
  <c r="BK256"/>
  <c r="J256"/>
  <c r="BF256"/>
  <c r="BI245"/>
  <c r="BH245"/>
  <c r="BG245"/>
  <c r="BE245"/>
  <c r="T245"/>
  <c r="R245"/>
  <c r="P245"/>
  <c r="BK245"/>
  <c r="J245"/>
  <c r="BF245"/>
  <c r="BI243"/>
  <c r="BH243"/>
  <c r="BG243"/>
  <c r="BE243"/>
  <c r="T243"/>
  <c r="R243"/>
  <c r="P243"/>
  <c r="BK243"/>
  <c r="J243"/>
  <c r="BF243"/>
  <c r="BI240"/>
  <c r="BH240"/>
  <c r="BG240"/>
  <c r="BE240"/>
  <c r="T240"/>
  <c r="R240"/>
  <c r="P240"/>
  <c r="BK240"/>
  <c r="J240"/>
  <c r="BF240"/>
  <c r="BI238"/>
  <c r="BH238"/>
  <c r="BG238"/>
  <c r="BE238"/>
  <c r="T238"/>
  <c r="R238"/>
  <c r="P238"/>
  <c r="BK238"/>
  <c r="J238"/>
  <c r="BF238"/>
  <c r="BI235"/>
  <c r="BH235"/>
  <c r="BG235"/>
  <c r="BE235"/>
  <c r="T235"/>
  <c r="R235"/>
  <c r="P235"/>
  <c r="BK235"/>
  <c r="J235"/>
  <c r="BF235"/>
  <c r="BI233"/>
  <c r="BH233"/>
  <c r="BG233"/>
  <c r="BE233"/>
  <c r="T233"/>
  <c r="R233"/>
  <c r="P233"/>
  <c r="BK233"/>
  <c r="J233"/>
  <c r="BF233"/>
  <c r="BI227"/>
  <c r="BH227"/>
  <c r="BG227"/>
  <c r="BE227"/>
  <c r="T227"/>
  <c r="R227"/>
  <c r="P227"/>
  <c r="BK227"/>
  <c r="J227"/>
  <c r="BF227"/>
  <c r="BI226"/>
  <c r="BH226"/>
  <c r="BG226"/>
  <c r="BE226"/>
  <c r="T226"/>
  <c r="R226"/>
  <c r="P226"/>
  <c r="BK226"/>
  <c r="J226"/>
  <c r="BF226"/>
  <c r="BI224"/>
  <c r="BH224"/>
  <c r="BG224"/>
  <c r="BE224"/>
  <c r="T224"/>
  <c r="R224"/>
  <c r="P224"/>
  <c r="BK224"/>
  <c r="J224"/>
  <c r="BF224"/>
  <c r="BI219"/>
  <c r="BH219"/>
  <c r="BG219"/>
  <c r="BE219"/>
  <c r="T219"/>
  <c r="R219"/>
  <c r="P219"/>
  <c r="BK219"/>
  <c r="J219"/>
  <c r="BF219"/>
  <c r="BI213"/>
  <c r="BH213"/>
  <c r="BG213"/>
  <c r="BE213"/>
  <c r="T213"/>
  <c r="R213"/>
  <c r="P213"/>
  <c r="BK213"/>
  <c r="J213"/>
  <c r="BF213"/>
  <c r="BI210"/>
  <c r="BH210"/>
  <c r="BG210"/>
  <c r="BE210"/>
  <c r="T210"/>
  <c r="R210"/>
  <c r="P210"/>
  <c r="BK210"/>
  <c r="J210"/>
  <c r="BF210"/>
  <c r="BI207"/>
  <c r="BH207"/>
  <c r="BG207"/>
  <c r="BE207"/>
  <c r="T207"/>
  <c r="R207"/>
  <c r="P207"/>
  <c r="BK207"/>
  <c r="J207"/>
  <c r="BF207"/>
  <c r="BI205"/>
  <c r="BH205"/>
  <c r="BG205"/>
  <c r="BE205"/>
  <c r="T205"/>
  <c r="R205"/>
  <c r="P205"/>
  <c r="BK205"/>
  <c r="J205"/>
  <c r="BF205"/>
  <c r="BI202"/>
  <c r="BH202"/>
  <c r="BG202"/>
  <c r="BE202"/>
  <c r="T202"/>
  <c r="R202"/>
  <c r="P202"/>
  <c r="BK202"/>
  <c r="J202"/>
  <c r="BF202"/>
  <c r="BI200"/>
  <c r="BH200"/>
  <c r="BG200"/>
  <c r="BE200"/>
  <c r="T200"/>
  <c r="R200"/>
  <c r="P200"/>
  <c r="BK200"/>
  <c r="J200"/>
  <c r="BF200"/>
  <c r="BI194"/>
  <c r="BH194"/>
  <c r="BG194"/>
  <c r="BE194"/>
  <c r="T194"/>
  <c r="R194"/>
  <c r="P194"/>
  <c r="BK194"/>
  <c r="J194"/>
  <c r="BF194"/>
  <c r="BI191"/>
  <c r="BH191"/>
  <c r="BG191"/>
  <c r="BE191"/>
  <c r="T191"/>
  <c r="R191"/>
  <c r="P191"/>
  <c r="BK191"/>
  <c r="J191"/>
  <c r="BF191"/>
  <c r="BI188"/>
  <c r="BH188"/>
  <c r="BG188"/>
  <c r="BE188"/>
  <c r="T188"/>
  <c r="T187"/>
  <c r="R188"/>
  <c r="R187"/>
  <c r="P188"/>
  <c r="P187"/>
  <c r="BK188"/>
  <c r="BK187"/>
  <c r="J187"/>
  <c r="J188"/>
  <c r="BF188"/>
  <c r="J61"/>
  <c r="BI181"/>
  <c r="BH181"/>
  <c r="BG181"/>
  <c r="BE181"/>
  <c r="T181"/>
  <c r="R181"/>
  <c r="P181"/>
  <c r="BK181"/>
  <c r="J181"/>
  <c r="BF181"/>
  <c r="BI180"/>
  <c r="BH180"/>
  <c r="BG180"/>
  <c r="BE180"/>
  <c r="T180"/>
  <c r="R180"/>
  <c r="P180"/>
  <c r="BK180"/>
  <c r="J180"/>
  <c r="BF180"/>
  <c r="BI179"/>
  <c r="BH179"/>
  <c r="BG179"/>
  <c r="BE179"/>
  <c r="T179"/>
  <c r="R179"/>
  <c r="P179"/>
  <c r="BK179"/>
  <c r="J179"/>
  <c r="BF179"/>
  <c r="BI178"/>
  <c r="BH178"/>
  <c r="BG178"/>
  <c r="BE178"/>
  <c r="T178"/>
  <c r="R178"/>
  <c r="P178"/>
  <c r="BK178"/>
  <c r="J178"/>
  <c r="BF178"/>
  <c r="BI176"/>
  <c r="BH176"/>
  <c r="BG176"/>
  <c r="BE176"/>
  <c r="T176"/>
  <c r="R176"/>
  <c r="P176"/>
  <c r="BK176"/>
  <c r="J176"/>
  <c r="BF176"/>
  <c r="BI173"/>
  <c r="BH173"/>
  <c r="BG173"/>
  <c r="BE173"/>
  <c r="T173"/>
  <c r="R173"/>
  <c r="P173"/>
  <c r="BK173"/>
  <c r="J173"/>
  <c r="BF173"/>
  <c r="BI170"/>
  <c r="BH170"/>
  <c r="BG170"/>
  <c r="BE170"/>
  <c r="T170"/>
  <c r="R170"/>
  <c r="P170"/>
  <c r="BK170"/>
  <c r="J170"/>
  <c r="BF170"/>
  <c r="BI158"/>
  <c r="BH158"/>
  <c r="BG158"/>
  <c r="BE158"/>
  <c r="T158"/>
  <c r="R158"/>
  <c r="P158"/>
  <c r="BK158"/>
  <c r="J158"/>
  <c r="BF158"/>
  <c r="BI156"/>
  <c r="BH156"/>
  <c r="BG156"/>
  <c r="BE156"/>
  <c r="T156"/>
  <c r="R156"/>
  <c r="P156"/>
  <c r="BK156"/>
  <c r="J156"/>
  <c r="BF156"/>
  <c r="BI146"/>
  <c r="BH146"/>
  <c r="BG146"/>
  <c r="BE146"/>
  <c r="T146"/>
  <c r="R146"/>
  <c r="P146"/>
  <c r="BK146"/>
  <c r="J146"/>
  <c r="BF146"/>
  <c r="BI144"/>
  <c r="BH144"/>
  <c r="BG144"/>
  <c r="BE144"/>
  <c r="T144"/>
  <c r="R144"/>
  <c r="P144"/>
  <c r="BK144"/>
  <c r="J144"/>
  <c r="BF144"/>
  <c r="BI134"/>
  <c r="BH134"/>
  <c r="BG134"/>
  <c r="BE134"/>
  <c r="T134"/>
  <c r="R134"/>
  <c r="P134"/>
  <c r="BK134"/>
  <c r="J134"/>
  <c r="BF134"/>
  <c r="BI124"/>
  <c r="BH124"/>
  <c r="BG124"/>
  <c r="BE124"/>
  <c r="T124"/>
  <c r="T123"/>
  <c r="T122"/>
  <c r="R124"/>
  <c r="R123"/>
  <c r="R122"/>
  <c r="P124"/>
  <c r="P123"/>
  <c r="P122"/>
  <c r="BK124"/>
  <c r="BK123"/>
  <c r="J123"/>
  <c r="BK122"/>
  <c r="J122"/>
  <c r="J124"/>
  <c r="BF124"/>
  <c r="J60"/>
  <c r="J59"/>
  <c r="BI119"/>
  <c r="BH119"/>
  <c r="BG119"/>
  <c r="BE119"/>
  <c r="T119"/>
  <c r="R119"/>
  <c r="P119"/>
  <c r="BK119"/>
  <c r="J119"/>
  <c r="BF119"/>
  <c r="BI117"/>
  <c r="BH117"/>
  <c r="BG117"/>
  <c r="BE117"/>
  <c r="T117"/>
  <c r="R117"/>
  <c r="P117"/>
  <c r="BK117"/>
  <c r="J117"/>
  <c r="BF117"/>
  <c r="BI116"/>
  <c r="BH116"/>
  <c r="BG116"/>
  <c r="BE116"/>
  <c r="T116"/>
  <c r="R116"/>
  <c r="P116"/>
  <c r="BK116"/>
  <c r="J116"/>
  <c r="BF116"/>
  <c r="BI115"/>
  <c r="BH115"/>
  <c r="BG115"/>
  <c r="BE115"/>
  <c r="T115"/>
  <c r="R115"/>
  <c r="P115"/>
  <c r="BK115"/>
  <c r="J115"/>
  <c r="BF115"/>
  <c r="BI113"/>
  <c r="BH113"/>
  <c r="BG113"/>
  <c r="BE113"/>
  <c r="T113"/>
  <c r="R113"/>
  <c r="P113"/>
  <c r="BK113"/>
  <c r="J113"/>
  <c r="BF113"/>
  <c r="BI110"/>
  <c r="BH110"/>
  <c r="BG110"/>
  <c r="BE110"/>
  <c r="T110"/>
  <c r="R110"/>
  <c r="P110"/>
  <c r="BK110"/>
  <c r="J110"/>
  <c r="BF110"/>
  <c r="BI109"/>
  <c r="BH109"/>
  <c r="BG109"/>
  <c r="BE109"/>
  <c r="T109"/>
  <c r="R109"/>
  <c r="P109"/>
  <c r="BK109"/>
  <c r="J109"/>
  <c r="BF109"/>
  <c r="BI106"/>
  <c r="BH106"/>
  <c r="BG106"/>
  <c r="BE106"/>
  <c r="T106"/>
  <c r="R106"/>
  <c r="P106"/>
  <c r="BK106"/>
  <c r="J106"/>
  <c r="BF106"/>
  <c r="BI103"/>
  <c r="F34"/>
  <c i="1" r="BD52"/>
  <c i="2" r="BH103"/>
  <c r="F33"/>
  <c i="1" r="BC52"/>
  <c i="2" r="BG103"/>
  <c r="F32"/>
  <c i="1" r="BB52"/>
  <c i="2" r="BE103"/>
  <c r="J30"/>
  <c i="1" r="AV52"/>
  <c i="2" r="F30"/>
  <c i="1" r="AZ52"/>
  <c i="2" r="T103"/>
  <c r="T102"/>
  <c r="T101"/>
  <c r="T100"/>
  <c r="R103"/>
  <c r="R102"/>
  <c r="R101"/>
  <c r="R100"/>
  <c r="P103"/>
  <c r="P102"/>
  <c r="P101"/>
  <c r="P100"/>
  <c i="1" r="AU52"/>
  <c i="2" r="BK103"/>
  <c r="BK102"/>
  <c r="J102"/>
  <c r="BK101"/>
  <c r="J101"/>
  <c r="BK100"/>
  <c r="J100"/>
  <c r="J56"/>
  <c r="J27"/>
  <c i="1" r="AG52"/>
  <c i="2" r="J103"/>
  <c r="BF103"/>
  <c r="J31"/>
  <c i="1" r="AW52"/>
  <c i="2" r="F31"/>
  <c i="1" r="BA52"/>
  <c i="2" r="J58"/>
  <c r="J57"/>
  <c r="J96"/>
  <c r="F96"/>
  <c r="F94"/>
  <c r="E92"/>
  <c r="J51"/>
  <c r="F51"/>
  <c r="F49"/>
  <c r="E47"/>
  <c r="J36"/>
  <c r="J18"/>
  <c r="E18"/>
  <c r="F97"/>
  <c r="F52"/>
  <c r="J17"/>
  <c r="J12"/>
  <c r="J94"/>
  <c r="J49"/>
  <c r="E7"/>
  <c r="E90"/>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<sst xmlns="http://schemas.openxmlformats.org/spreadsheetml/2006/main">
  <si>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</si>
  <si>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</si>
  <si>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</si>
  <si>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</si>
  <si>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</si>
  <si>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
  </si>
  <si>
    <t>False</t>
  </si>
  <si>
    <t>{e22610ca-8a28-4359-9dae-6e0644c04054}</t>
  </si>
  <si>
    <t xml:space="preserve">&gt;&gt;  skryté sloupce  &lt;&lt;</t>
  </si>
  <si>
    <t>0,01</t>
  </si>
  <si>
    <t>21</t>
  </si>
  <si>
    <t>15</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</si>
  <si>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</si>
  <si>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</si>
  <si>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</si>
  <si>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</si>
  <si>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</si>
  <si>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</si>
  <si>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</si>
  <si>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</si>
  <si>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U Nemocnice zateplení fasády a úprava střechy</t>
  </si>
  <si>
    <t>KSO:</t>
  </si>
  <si>
    <t>CC-CZ:</t>
  </si>
  <si>
    <t>Místo:</t>
  </si>
  <si>
    <t xml:space="preserve"> </t>
  </si>
  <si>
    <t>Datum:</t>
  </si>
  <si>
    <t>22.10.2018</t>
  </si>
  <si>
    <t>Zadavatel:</t>
  </si>
  <si>
    <t>IČ:</t>
  </si>
  <si>
    <t>Město Kolín</t>
  </si>
  <si>
    <t>DIČ:</t>
  </si>
  <si>
    <t>Uchazeč:</t>
  </si>
  <si>
    <t>Vyplň údaj</t>
  </si>
  <si>
    <t>Projektant:</t>
  </si>
  <si>
    <t>D et A stavební společnost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</si>
  <si>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</si>
  <si>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</si>
  <si>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</si>
  <si>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</si>
  <si>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</si>
  <si>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</si>
  <si>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</si>
  <si>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</si>
  <si>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</si>
  <si>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</si>
  <si>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</si>
  <si>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</si>
  <si>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</si>
  <si>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</si>
  <si>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</si>
  <si>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</si>
  <si>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</si>
  <si>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</si>
  <si>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</si>
  <si>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</si>
  <si>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</si>
  <si>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</si>
  <si>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</si>
  <si>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</si>
  <si>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</si>
  <si>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</si>
  <si>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</si>
  <si>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</si>
  <si>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</si>
  <si>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</si>
  <si>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</si>
  <si>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</si>
  <si>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</si>
  <si>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</si>
  <si>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</si>
  <si>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</si>
  <si>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</si>
  <si>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</si>
  <si>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</si>
  <si>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</si>
  <si>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</si>
  <si>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</si>
  <si>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</si>
  <si>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{1f8309c8-15f9-4c93-b6fd-231b8c40b09e}</t>
  </si>
  <si>
    <t>VRN</t>
  </si>
  <si>
    <t>Ostatní a vedlejší náklady</t>
  </si>
  <si>
    <t>{dd29ec88-97c6-460e-aee4-227e00769c3b}</t>
  </si>
  <si>
    <t>1) Krycí list soupisu</t>
  </si>
  <si>
    <t>2) Rekapitulace</t>
  </si>
  <si>
    <t>3) Soupis prací</t>
  </si>
  <si>
    <t>Zpět na list:</t>
  </si>
  <si>
    <t>Rekapitulace stavby</t>
  </si>
  <si>
    <t>KRYCÍ LIST SOUPISU</t>
  </si>
  <si>
    <t>Objekt:</t>
  </si>
  <si>
    <t>1 - BD U Nemocnice zateplení fasády a úprava střechy</t>
  </si>
  <si>
    <t xml:space="preserve">Součástí zadávací dokumentace je nejen výkaz výměr ale i projektová dokumentace a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</si>
  <si>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</si>
  <si>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</si>
  <si>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</si>
  <si>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</si>
  <si>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</si>
  <si>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</si>
  <si>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</si>
  <si>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</si>
  <si>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</si>
  <si>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</si>
  <si>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</si>
  <si>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</si>
  <si>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</si>
  <si>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</si>
  <si>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</si>
  <si>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</si>
  <si>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</si>
  <si>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</si>
  <si>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</si>
  <si>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</si>
  <si>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</si>
  <si>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740 - Elektromontáže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</si>
  <si>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</si>
  <si>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</si>
  <si>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</si>
  <si>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</si>
  <si>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</si>
  <si>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</si>
  <si>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</si>
  <si>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</si>
  <si>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</si>
  <si>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</si>
  <si>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</si>
  <si>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</si>
  <si>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</si>
  <si>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</si>
  <si>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</si>
  <si>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</si>
  <si>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</si>
  <si>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</si>
  <si>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</si>
  <si>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</si>
  <si>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</si>
  <si>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</si>
  <si>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</si>
  <si>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</si>
  <si>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</si>
  <si>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</si>
  <si>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</si>
  <si>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</si>
  <si>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</si>
  <si>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</si>
  <si>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</si>
  <si>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2</t>
  </si>
  <si>
    <t>-2076332947</t>
  </si>
  <si>
    <t>VV</t>
  </si>
  <si>
    <t>rozebrání okapového chodníku</t>
  </si>
  <si>
    <t>(112,5+0,5*3)*0,5</t>
  </si>
  <si>
    <t>132212101</t>
  </si>
  <si>
    <t>Hloubení zapažených i nezapažených rýh šířky do 600 mm ručním nebo pneumatickým nářadím s urovnáním dna do předepsaného profilu a spádu v horninách tř. 3 soudržných</t>
  </si>
  <si>
    <t>m3</t>
  </si>
  <si>
    <t>495773484</t>
  </si>
  <si>
    <t>výkop pro zateplení pod terénem</t>
  </si>
  <si>
    <t>(112,5+0,5*3)*0,5*0,5</t>
  </si>
  <si>
    <t>3</t>
  </si>
  <si>
    <t>132212109</t>
  </si>
  <si>
    <t>Hloubení zapažených i nezapažených rýh šířky do 600 mm ručním nebo pneumatickým nářadím s urovnáním dna do předepsaného profilu a spádu v horninách tř. 3 Příplatek k cenám za lepivost horniny tř. 3</t>
  </si>
  <si>
    <t>1946904788</t>
  </si>
  <si>
    <t>162701105</t>
  </si>
  <si>
    <t>Vodorovné přemístění výkopku nebo sypaniny po suchu na obvyklém dopravním prostředku, bez naložení výkopku, avšak se složením bez rozhrnutí z horniny tř. 1 až 4 na vzdálenost přes 9 000 do 10 000 m</t>
  </si>
  <si>
    <t>-936819876</t>
  </si>
  <si>
    <t>výkop-zásyp</t>
  </si>
  <si>
    <t>28,5-15,162</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</si>
  <si>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</si>
  <si>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</si>
  <si>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</si>
  <si>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472930280</t>
  </si>
  <si>
    <t>13,338*15 'Přepočtené koeficientem množství</t>
  </si>
  <si>
    <t>6</t>
  </si>
  <si>
    <t>167101101</t>
  </si>
  <si>
    <t>Nakládání, skládání a překládání neulehlého výkopku nebo sypaniny nakládání, množství do 100 m3, z hornin tř. 1 až 4</t>
  </si>
  <si>
    <t>-442726084</t>
  </si>
  <si>
    <t>7</t>
  </si>
  <si>
    <t>171201201</t>
  </si>
  <si>
    <t>Uložení sypaniny na skládky</t>
  </si>
  <si>
    <t>-699601394</t>
  </si>
  <si>
    <t>8</t>
  </si>
  <si>
    <t>171201211</t>
  </si>
  <si>
    <t>Poplatek za uložení stavebního odpadu na skládce (skládkovné) zeminy a kameniva zatříděného do Katalogu odpadů pod kódem 170 504</t>
  </si>
  <si>
    <t>t</t>
  </si>
  <si>
    <t>-1140638423</t>
  </si>
  <si>
    <t>13,338*2 'Přepočtené koeficientem množství</t>
  </si>
  <si>
    <t>9</t>
  </si>
  <si>
    <t>174101101</t>
  </si>
  <si>
    <t>Zásyp sypaninou z jakékoliv horniny s uložením výkopku ve vrstvách se zhutněním jam, šachet, rýh nebo kolem objektů v těchto vykopávkách</t>
  </si>
  <si>
    <t>307260934</t>
  </si>
  <si>
    <t>zásyp po zateplení pod terénem</t>
  </si>
  <si>
    <t>(112,5+0,5*3)*(0,5-0,15)*(0,5-0,12)</t>
  </si>
  <si>
    <t>Úpravy povrchů, podlahy a osazování výplní</t>
  </si>
  <si>
    <t>61</t>
  </si>
  <si>
    <t>Úprava povrchů vnitřních</t>
  </si>
  <si>
    <t>10</t>
  </si>
  <si>
    <t>612325302</t>
  </si>
  <si>
    <t>Vápenocementová omítka ostění nebo nadpraží štuková</t>
  </si>
  <si>
    <t>-1806472684</t>
  </si>
  <si>
    <t>měněné výplně</t>
  </si>
  <si>
    <t>(1,61+2,92+2,92)*1*0,2</t>
  </si>
  <si>
    <t>(1,53+2,06+2,06)*1*0,2</t>
  </si>
  <si>
    <t>(1,55+2,9+2,9)*3*0,2</t>
  </si>
  <si>
    <t>(1,44+0,88+0,88)*7*0,2</t>
  </si>
  <si>
    <t>(1,5+2,1+2,1)*59*0,2</t>
  </si>
  <si>
    <t>(1,54+2,1+2,1)*2*0,2</t>
  </si>
  <si>
    <t>Součet</t>
  </si>
  <si>
    <t>11</t>
  </si>
  <si>
    <t>622143003</t>
  </si>
  <si>
    <t>Montáž omítkových profilů plastových nebo pozinkovaných, upevněných vtlačením do podkladní vrstvy nebo přibitím rohových s tkaninou</t>
  </si>
  <si>
    <t>m</t>
  </si>
  <si>
    <t>-1942930982</t>
  </si>
  <si>
    <t>(1,61+2,92+2,92)*1</t>
  </si>
  <si>
    <t>(1,53+2,06+2,06)*1</t>
  </si>
  <si>
    <t>(1,55+2,9+2,9)*3</t>
  </si>
  <si>
    <t>(1,44+0,88+0,88)*7</t>
  </si>
  <si>
    <t>(1,5+2,1+2,1)*59</t>
  </si>
  <si>
    <t>(1,54+2,1+2,1)*2</t>
  </si>
  <si>
    <t>12</t>
  </si>
  <si>
    <t>M</t>
  </si>
  <si>
    <t>59051480</t>
  </si>
  <si>
    <t xml:space="preserve">profil rohový Al s tkaninou </t>
  </si>
  <si>
    <t>397799021</t>
  </si>
  <si>
    <t>412,78*1,05 'Přepočtené koeficientem množství</t>
  </si>
  <si>
    <t>13</t>
  </si>
  <si>
    <t>622143004</t>
  </si>
  <si>
    <t>Montáž omítkových profilů plastových nebo pozinkovaných, upevněných vtlačením do podkladní vrstvy nebo přibitím začišťovacích samolepících pro vytvoření dilatujícího spoje s okenním rámem</t>
  </si>
  <si>
    <t>-739181916</t>
  </si>
  <si>
    <t>14</t>
  </si>
  <si>
    <t>59051476</t>
  </si>
  <si>
    <t>profil okenní začišťovací se sklovláknitou armovací tkaninou 9 mm/2,4 m</t>
  </si>
  <si>
    <t>-1006754278</t>
  </si>
  <si>
    <t>629991011</t>
  </si>
  <si>
    <t>Zakrytí ploch před znečištěním včetně pozdějšího odkrytí výplní otvorů a svislých ploch fólií přilepenou lepící páskou</t>
  </si>
  <si>
    <t>-384167474</t>
  </si>
  <si>
    <t>1,61*2,92*1</t>
  </si>
  <si>
    <t>1,53*2,06*1</t>
  </si>
  <si>
    <t>1,55*2,9*3</t>
  </si>
  <si>
    <t>1,44*0,88*7</t>
  </si>
  <si>
    <t>1,5*2,1*59</t>
  </si>
  <si>
    <t>1,54*2,1*2</t>
  </si>
  <si>
    <t>střešní okna</t>
  </si>
  <si>
    <t>0,78*1,4*34</t>
  </si>
  <si>
    <t>16</t>
  </si>
  <si>
    <t>632450121</t>
  </si>
  <si>
    <t>Potěr cementový vyrovnávací ze suchých směsí v pásu o průměrné (střední) tl. od 10 do 20 mm</t>
  </si>
  <si>
    <t>16832118</t>
  </si>
  <si>
    <t>vyrovnání pod vnitřní parapety</t>
  </si>
  <si>
    <t>101,66*0,2</t>
  </si>
  <si>
    <t>17</t>
  </si>
  <si>
    <t>621221021-1</t>
  </si>
  <si>
    <t>Montáž kontaktního zateplení z desek z minerální vlny s podélnou orientací vláken na vnitřní podhledy, tloušťky desek přes 80 do 120 mm</t>
  </si>
  <si>
    <t>-1478190811</t>
  </si>
  <si>
    <t>zateplení suterénu</t>
  </si>
  <si>
    <t>(79,0+71,0+23,0)</t>
  </si>
  <si>
    <t>18</t>
  </si>
  <si>
    <t>63151527</t>
  </si>
  <si>
    <t>deska tepelně izolační minerální kontaktních fasád tl 100mm u= 0,039 W/m2K</t>
  </si>
  <si>
    <t>102572139</t>
  </si>
  <si>
    <t>173*1,02 'Přepočtené koeficientem množství</t>
  </si>
  <si>
    <t>19</t>
  </si>
  <si>
    <t>621251105-1</t>
  </si>
  <si>
    <t>Montáž kontaktního zateplení Příplatek k cenám za zápustnou montáž kotev s použitím tepelněizolačních zátek na podhledy z minerální vlny</t>
  </si>
  <si>
    <t>-332351003</t>
  </si>
  <si>
    <t>20</t>
  </si>
  <si>
    <t>611311131</t>
  </si>
  <si>
    <t>Potažení vnitřních ploch štukem tloušťky do 3 mm vodorovných konstrukcí stropů rovných</t>
  </si>
  <si>
    <t>547493862</t>
  </si>
  <si>
    <t>K049</t>
  </si>
  <si>
    <t>Očištění stropu před montáží zateplení</t>
  </si>
  <si>
    <t>-1591757058</t>
  </si>
  <si>
    <t>22</t>
  </si>
  <si>
    <t>619991001</t>
  </si>
  <si>
    <t>Zakrytí vnitřních ploch před znečištěním včetně pozdějšího odkrytí podlah fólií přilepenou lepící páskou</t>
  </si>
  <si>
    <t>-1805988072</t>
  </si>
  <si>
    <t>1PP</t>
  </si>
  <si>
    <t>173</t>
  </si>
  <si>
    <t>podkroví</t>
  </si>
  <si>
    <t>630,0</t>
  </si>
  <si>
    <t>62</t>
  </si>
  <si>
    <t>Úprava povrchů vnějších</t>
  </si>
  <si>
    <t>23</t>
  </si>
  <si>
    <t>621325103</t>
  </si>
  <si>
    <t>Oprava vápenocementové omítky vnějších ploch stupně členitosti 1 hladké podhledů, v rozsahu opravované plochy přes 30 do 50%</t>
  </si>
  <si>
    <t>-664609531</t>
  </si>
  <si>
    <t>tl.50+160</t>
  </si>
  <si>
    <t>64,5+7,1</t>
  </si>
  <si>
    <t>24</t>
  </si>
  <si>
    <t>621131121</t>
  </si>
  <si>
    <t>Podkladní a spojovací vrstva vnějších omítaných ploch penetrace akrylát-silikonová nanášená ručně podhledů</t>
  </si>
  <si>
    <t>1881660481</t>
  </si>
  <si>
    <t>25</t>
  </si>
  <si>
    <t>621221011</t>
  </si>
  <si>
    <t>Montáž kontaktního zateplení z desek z minerální vlny na vnější podhledy, tloušťky desek přes 40 do 80 mm</t>
  </si>
  <si>
    <t>1674972290</t>
  </si>
  <si>
    <t>zateplení stříšky nad vchodem</t>
  </si>
  <si>
    <t>1,5+1,5+1,5</t>
  </si>
  <si>
    <t>zateplení podhledu u přesahu střechy</t>
  </si>
  <si>
    <t>60,0</t>
  </si>
  <si>
    <t>26</t>
  </si>
  <si>
    <t>63141411</t>
  </si>
  <si>
    <t>deska tepelně izolační minerální kontaktních fasád tl 50mm</t>
  </si>
  <si>
    <t>-1972552933</t>
  </si>
  <si>
    <t>64,5*1,02 'Přepočtené koeficientem množství</t>
  </si>
  <si>
    <t>27</t>
  </si>
  <si>
    <t>621221031</t>
  </si>
  <si>
    <t>Montáž kontaktního zateplení z desek z minerální vlny na vnější podhledy, tloušťky desek přes 120 do 160 mm</t>
  </si>
  <si>
    <t>1603551410</t>
  </si>
  <si>
    <t>lodžie</t>
  </si>
  <si>
    <t>2,65+2,65+1,8</t>
  </si>
  <si>
    <t>28</t>
  </si>
  <si>
    <t>63141424</t>
  </si>
  <si>
    <t>deska tepelně izolační minerální kontaktních fasád tl 160mm</t>
  </si>
  <si>
    <t>-28238305</t>
  </si>
  <si>
    <t>7,1*1,02 'Přepočtené koeficientem množství</t>
  </si>
  <si>
    <t>29</t>
  </si>
  <si>
    <t>621251105</t>
  </si>
  <si>
    <t>Montáž kontaktního zateplení Příplatek k cenám za zápustnou montáž kotev s použitím tepelněizolačních zátek na vnější podhledy z minerální vlny</t>
  </si>
  <si>
    <t>-1785318036</t>
  </si>
  <si>
    <t>30</t>
  </si>
  <si>
    <t>621532031</t>
  </si>
  <si>
    <t>Omítka tenkovrstvá silikonová vnějších ploch probarvená, včetně penetrace podkladu hydrofilní, s regulací vlhkosti na povrchu a se zvýšenou ochranou proti mikroorganismům zrnitá, tloušťky 3,0 mm podhledů</t>
  </si>
  <si>
    <t>986666071</t>
  </si>
  <si>
    <t>31</t>
  </si>
  <si>
    <t>622131121</t>
  </si>
  <si>
    <t>Podkladní a spojovací vrstva vnějších omítaných ploch penetrace akrylát-silikonová nanášená ručně stěn</t>
  </si>
  <si>
    <t>2094653447</t>
  </si>
  <si>
    <t>ESP+XPS</t>
  </si>
  <si>
    <t>62+1,14+32,64+74+501,645+112,45</t>
  </si>
  <si>
    <t>ostění, nadpraží, parapet</t>
  </si>
  <si>
    <t>158,92+39,139</t>
  </si>
  <si>
    <t>32</t>
  </si>
  <si>
    <t>622221011</t>
  </si>
  <si>
    <t>Montáž kontaktního zateplení z desek z minerální vlny s podélnou orientací vláken na vnější stěny, tloušťky desek přes 40 do 80 mm</t>
  </si>
  <si>
    <t>123374628</t>
  </si>
  <si>
    <t>čelo stříšky nad vstupem</t>
  </si>
  <si>
    <t>2,9*0,35*2</t>
  </si>
  <si>
    <t>2,4*0,35</t>
  </si>
  <si>
    <t>33</t>
  </si>
  <si>
    <t>247182606</t>
  </si>
  <si>
    <t>2,87*1,02 'Přepočtené koeficientem množství</t>
  </si>
  <si>
    <t>34</t>
  </si>
  <si>
    <t>622251105</t>
  </si>
  <si>
    <t>Montáž kontaktního zateplení Příplatek k cenám za zápustnou montáž kotev s použitím tepelněizolačních zátek na vnější stěny z minerální vlny</t>
  </si>
  <si>
    <t>376930916</t>
  </si>
  <si>
    <t>35</t>
  </si>
  <si>
    <t>622211011</t>
  </si>
  <si>
    <t>Montáž kontaktního zateplení z polystyrenových desek nebo z kombinovaných desek na vnější stěny, tloušťky desek přes 40 do 80 mm</t>
  </si>
  <si>
    <t>858409914</t>
  </si>
  <si>
    <t>zateplení komínu</t>
  </si>
  <si>
    <t>4,0*(12,5)</t>
  </si>
  <si>
    <t>u okapových svodů</t>
  </si>
  <si>
    <t>60,0*0,2</t>
  </si>
  <si>
    <t>36</t>
  </si>
  <si>
    <t>28375933</t>
  </si>
  <si>
    <t>deska EPS 70 fasádní tl 50mm λD izolace max. cca 0,039 W/m.K</t>
  </si>
  <si>
    <t>-1296952048</t>
  </si>
  <si>
    <t>62*1,02 'Přepočtené koeficientem množství</t>
  </si>
  <si>
    <t>37</t>
  </si>
  <si>
    <t>-1970468308</t>
  </si>
  <si>
    <t>tl.50mm komín nad terénem</t>
  </si>
  <si>
    <t>3,8*(0,3)</t>
  </si>
  <si>
    <t>38</t>
  </si>
  <si>
    <t>28376379</t>
  </si>
  <si>
    <t>deska z polystyrénu XPS tl 50mm</t>
  </si>
  <si>
    <t>-1153993650</t>
  </si>
  <si>
    <t>1,14*1,02 'Přepočtené koeficientem množství</t>
  </si>
  <si>
    <t>39</t>
  </si>
  <si>
    <t>622211021</t>
  </si>
  <si>
    <t>Montáž kontaktního zateplení z polystyrenových desek nebo z kombinovaných desek na vnější stěny, tloušťky desek přes 80 do 120 mm</t>
  </si>
  <si>
    <t>-980514292</t>
  </si>
  <si>
    <t>tl.100mm</t>
  </si>
  <si>
    <t>(45,2+63,6)*0,3</t>
  </si>
  <si>
    <t>40</t>
  </si>
  <si>
    <t>28376383</t>
  </si>
  <si>
    <t>deska z polystyrénu XPS, hrana polodrážková a hladký povrch s vyšší odolností tl 120mm</t>
  </si>
  <si>
    <t>-1413618576</t>
  </si>
  <si>
    <t>32,64*1,02 'Přepočtené koeficientem množství</t>
  </si>
  <si>
    <t>41</t>
  </si>
  <si>
    <t>858531832</t>
  </si>
  <si>
    <t>S03</t>
  </si>
  <si>
    <t>F1</t>
  </si>
  <si>
    <t>5,5+10,5</t>
  </si>
  <si>
    <t>F2</t>
  </si>
  <si>
    <t>F3</t>
  </si>
  <si>
    <t>21,0+9,0</t>
  </si>
  <si>
    <t>F4</t>
  </si>
  <si>
    <t>25,0+2,0*1,5</t>
  </si>
  <si>
    <t>42</t>
  </si>
  <si>
    <t>28375939</t>
  </si>
  <si>
    <t>deska EPS 70 fasádní tl 120mm λD izolace max. cca 0,039 W/m.K</t>
  </si>
  <si>
    <t>586762251</t>
  </si>
  <si>
    <t>74*1,02 'Přepočtené koeficientem množství</t>
  </si>
  <si>
    <t>43</t>
  </si>
  <si>
    <t>622211031</t>
  </si>
  <si>
    <t>Montáž kontaktního zateplení z polystyrenových desek nebo z kombinovaných desek na vnější stěny, tloušťky desek přes 120 do 160 mm</t>
  </si>
  <si>
    <t>1459498181</t>
  </si>
  <si>
    <t>232,0+2,3*7,0*2+1,5*3,3*2</t>
  </si>
  <si>
    <t>171,0</t>
  </si>
  <si>
    <t>52,0+132,0</t>
  </si>
  <si>
    <t>186,0+2,0*7,1</t>
  </si>
  <si>
    <t>-otvory</t>
  </si>
  <si>
    <t>-1,61*2,92*1</t>
  </si>
  <si>
    <t>-1,55*2,9*3</t>
  </si>
  <si>
    <t>-1,5*2,1*59</t>
  </si>
  <si>
    <t>-1,54*2,1*2</t>
  </si>
  <si>
    <t>-KZS tl. 190mm</t>
  </si>
  <si>
    <t>-112,45</t>
  </si>
  <si>
    <t>44</t>
  </si>
  <si>
    <t>28375952</t>
  </si>
  <si>
    <t>deska EPS 70 fasádní tl 160mm λD izolace max. cca 0,039 W/m.K</t>
  </si>
  <si>
    <t>795362766</t>
  </si>
  <si>
    <t>501,645*1,02 'Přepočtené koeficientem množství</t>
  </si>
  <si>
    <t>45</t>
  </si>
  <si>
    <t>622211041</t>
  </si>
  <si>
    <t>Montáž kontaktního zateplení z polystyrenových desek nebo z kombinovaných desek na vnější stěny, tloušťky desek přes 160 do 200 mm</t>
  </si>
  <si>
    <t>-1485488933</t>
  </si>
  <si>
    <t>S2</t>
  </si>
  <si>
    <t>4,4+14,6+14,6+4,4*4</t>
  </si>
  <si>
    <t>-1,5*2,1*(1+3+3+4)</t>
  </si>
  <si>
    <t>14,6*4+4,4*2+9,5</t>
  </si>
  <si>
    <t>-1,5*2,1*(3+3+3+3+1+1)</t>
  </si>
  <si>
    <t>9,5*2+15,2*2+4,4*2+9,5</t>
  </si>
  <si>
    <t>-1,5*2,1*(2+2+3+3+1+1)</t>
  </si>
  <si>
    <t>14,6*6+4,4*2</t>
  </si>
  <si>
    <t>-1,5*2,1*(3*6+1+1)</t>
  </si>
  <si>
    <t>46</t>
  </si>
  <si>
    <t>28375954-1</t>
  </si>
  <si>
    <t>deska EPS 70 fasádní tl 190mm λD izolace max. cca 0,039 W/m.K</t>
  </si>
  <si>
    <t>-296088607</t>
  </si>
  <si>
    <t>112,45*1,02 'Přepočtené koeficientem množství</t>
  </si>
  <si>
    <t>47</t>
  </si>
  <si>
    <t>622251101</t>
  </si>
  <si>
    <t>Montáž kontaktního zateplení Příplatek k cenám za zápustnou montáž kotev s použitím tepelněizolačních zátek na vnější stěny z polystyrenu</t>
  </si>
  <si>
    <t>-253598086</t>
  </si>
  <si>
    <t>48</t>
  </si>
  <si>
    <t>622212051</t>
  </si>
  <si>
    <t>Montáž kontaktního zateplení vnějšího ostění, nadpraží nebo parapetu z polystyrenových desek hloubky špalet přes 200 do 400 mm, tloušťky desek do 40 mm</t>
  </si>
  <si>
    <t>1939634375</t>
  </si>
  <si>
    <t>viz. APU</t>
  </si>
  <si>
    <t>49</t>
  </si>
  <si>
    <t>28375931</t>
  </si>
  <si>
    <t>deska EPS 70 fasádní tl 30mm</t>
  </si>
  <si>
    <t>-2044685356</t>
  </si>
  <si>
    <t>412,78*0,35</t>
  </si>
  <si>
    <t>144,473*1,1 'Přepočtené koeficientem množství</t>
  </si>
  <si>
    <t>50</t>
  </si>
  <si>
    <t>-288603544</t>
  </si>
  <si>
    <t>parapet</t>
  </si>
  <si>
    <t>O01</t>
  </si>
  <si>
    <t>1,44*7</t>
  </si>
  <si>
    <t>O02</t>
  </si>
  <si>
    <t>1,5*59</t>
  </si>
  <si>
    <t>O03</t>
  </si>
  <si>
    <t>1,54*2</t>
  </si>
  <si>
    <t>51</t>
  </si>
  <si>
    <t>28376361</t>
  </si>
  <si>
    <t>deska XPS tl 30mm</t>
  </si>
  <si>
    <t>-2074457026</t>
  </si>
  <si>
    <t>101,66*0,35</t>
  </si>
  <si>
    <t>35,581*1,1 'Přepočtené koeficientem množství</t>
  </si>
  <si>
    <t>52</t>
  </si>
  <si>
    <t>622252001</t>
  </si>
  <si>
    <t>Montáž lišt kontaktního zateplení zakládacích soklových připevněných hmoždinkami</t>
  </si>
  <si>
    <t>755583065</t>
  </si>
  <si>
    <t>1NP</t>
  </si>
  <si>
    <t>45,5+68,0</t>
  </si>
  <si>
    <t>53</t>
  </si>
  <si>
    <t>59051653</t>
  </si>
  <si>
    <t>lišta soklová Al s okapničkou zakládací U 16cm 0,95/200cm</t>
  </si>
  <si>
    <t>1446378180</t>
  </si>
  <si>
    <t>113,5*1,05 'Přepočtené koeficientem množství</t>
  </si>
  <si>
    <t>54</t>
  </si>
  <si>
    <t>622252002</t>
  </si>
  <si>
    <t>Montáž lišt kontaktního zateplení ostatních stěnových, dilatačních apod. lepených do tmelu</t>
  </si>
  <si>
    <t>-494711982</t>
  </si>
  <si>
    <t>55</t>
  </si>
  <si>
    <t>59051512</t>
  </si>
  <si>
    <t>profil parapetní se sklovláknitou armovací tkaninou PVC 2 m</t>
  </si>
  <si>
    <t>-816180897</t>
  </si>
  <si>
    <t>101,66*1,05 'Přepočtené koeficientem množství</t>
  </si>
  <si>
    <t>56</t>
  </si>
  <si>
    <t>26314607</t>
  </si>
  <si>
    <t>sousední objekt</t>
  </si>
  <si>
    <t>(7,4+0,5)</t>
  </si>
  <si>
    <t>(8,1+0,5)</t>
  </si>
  <si>
    <t>57</t>
  </si>
  <si>
    <t>59051502</t>
  </si>
  <si>
    <t>profil dilatační rohový</t>
  </si>
  <si>
    <t>132375917</t>
  </si>
  <si>
    <t>16,5*1,05 'Přepočtené koeficientem množství</t>
  </si>
  <si>
    <t>58</t>
  </si>
  <si>
    <t>1001035824</t>
  </si>
  <si>
    <t>412,78</t>
  </si>
  <si>
    <t>rohy zdiva</t>
  </si>
  <si>
    <t>7,8*8</t>
  </si>
  <si>
    <t>komín</t>
  </si>
  <si>
    <t>13,0*2</t>
  </si>
  <si>
    <t>stříška nad vstupem</t>
  </si>
  <si>
    <t>2,5+2,9+2,9</t>
  </si>
  <si>
    <t>kolem lemování oken</t>
  </si>
  <si>
    <t>8,5*(5+2+2+2)</t>
  </si>
  <si>
    <t>17,2*(2+4+2+6)</t>
  </si>
  <si>
    <t>12,5*(2)</t>
  </si>
  <si>
    <t>(8,6+8,6+3,2+3,2+1,2+1,2)*2</t>
  </si>
  <si>
    <t>1,7*3</t>
  </si>
  <si>
    <t>římsa</t>
  </si>
  <si>
    <t>109,5</t>
  </si>
  <si>
    <t>Mezisoučet</t>
  </si>
  <si>
    <t>rezerva 10%</t>
  </si>
  <si>
    <t>1035,38*0,1</t>
  </si>
  <si>
    <t>59</t>
  </si>
  <si>
    <t>59051x</t>
  </si>
  <si>
    <t>profil rohový Al s tkaninou (s okapnicí či bez)</t>
  </si>
  <si>
    <t>1804202696</t>
  </si>
  <si>
    <t>1138,918*1,05 'Přepočtené koeficientem množství</t>
  </si>
  <si>
    <t>60</t>
  </si>
  <si>
    <t>1446147017</t>
  </si>
  <si>
    <t>552807458</t>
  </si>
  <si>
    <t>622325103</t>
  </si>
  <si>
    <t>Oprava vápenocementové omítky vnějších ploch stupně členitosti 1 hladké stěn, v rozsahu opravované plochy přes 30 do 50%</t>
  </si>
  <si>
    <t>-738274700</t>
  </si>
  <si>
    <t>MW+XPS+EPS+ostění+nadpraží</t>
  </si>
  <si>
    <t>2,87+783,875+158,92</t>
  </si>
  <si>
    <t>63</t>
  </si>
  <si>
    <t>622532031</t>
  </si>
  <si>
    <t>Omítka tenkovrstvá silikonová vnějších ploch probarvená, včetně penetrace podkladu hydrofilní, s regulací vlhkosti na povrchu a se zvýšenou ochranou proti mikroorganismům zrnitá, tloušťky 3,0 mm stěn</t>
  </si>
  <si>
    <t>-1053893087</t>
  </si>
  <si>
    <t>s01</t>
  </si>
  <si>
    <t>501,645</t>
  </si>
  <si>
    <t>s03</t>
  </si>
  <si>
    <t>74</t>
  </si>
  <si>
    <t>s02</t>
  </si>
  <si>
    <t>112,45</t>
  </si>
  <si>
    <t>2,87</t>
  </si>
  <si>
    <t>4,0*(12,5-1,25)</t>
  </si>
  <si>
    <t>ostění+nadpraží</t>
  </si>
  <si>
    <t>158,92</t>
  </si>
  <si>
    <t>64</t>
  </si>
  <si>
    <t>622511111</t>
  </si>
  <si>
    <t>Omítka tenkovrstvá akrylátová vnějších ploch probarvená, včetně penetrace podkladu mozaiková střednězrnná stěn</t>
  </si>
  <si>
    <t>-1504937727</t>
  </si>
  <si>
    <t>S02</t>
  </si>
  <si>
    <t>32,64+1,14</t>
  </si>
  <si>
    <t>část komínu do -0,31</t>
  </si>
  <si>
    <t>4,0*(1,25)</t>
  </si>
  <si>
    <t>65</t>
  </si>
  <si>
    <t>629995101</t>
  </si>
  <si>
    <t>Očištění vnějších ploch tlakovou vodou omytím</t>
  </si>
  <si>
    <t>45130004</t>
  </si>
  <si>
    <t>viz. oprava omítky</t>
  </si>
  <si>
    <t>945,665+71,6</t>
  </si>
  <si>
    <t>viz. zateplení pod terénem</t>
  </si>
  <si>
    <t>54,4+1,9</t>
  </si>
  <si>
    <t>66</t>
  </si>
  <si>
    <t>K041</t>
  </si>
  <si>
    <t>Zpevnění a injektáž zdiva organokřemičitým konsolidantem</t>
  </si>
  <si>
    <t>833890149</t>
  </si>
  <si>
    <t>předpoklad ze 40%</t>
  </si>
  <si>
    <t>(71,6+945,665)*0,4</t>
  </si>
  <si>
    <t>67</t>
  </si>
  <si>
    <t>362761213</t>
  </si>
  <si>
    <t>68</t>
  </si>
  <si>
    <t>K044</t>
  </si>
  <si>
    <t>Příplatek za použití šroubavacích hmoždinek (pouze v případě nutnosti)</t>
  </si>
  <si>
    <t>1495657200</t>
  </si>
  <si>
    <t>MW+XPS+EPS+ostění+nadpraží (stěny)</t>
  </si>
  <si>
    <t>podhledy</t>
  </si>
  <si>
    <t>71,6</t>
  </si>
  <si>
    <t>69</t>
  </si>
  <si>
    <t>K045</t>
  </si>
  <si>
    <t>Příplatek za provedení vícebarevné fasády (dle barevného řešení)</t>
  </si>
  <si>
    <t>-1245942301</t>
  </si>
  <si>
    <t>viz. omítka</t>
  </si>
  <si>
    <t>71,6+906,885+112,78</t>
  </si>
  <si>
    <t>Podlahy a podlahové konstrukce</t>
  </si>
  <si>
    <t>70</t>
  </si>
  <si>
    <t>637121112</t>
  </si>
  <si>
    <t>Okapový chodník z kameniva s udusáním a urovnáním povrchu z kačírku tl. 150 mm</t>
  </si>
  <si>
    <t>1170400609</t>
  </si>
  <si>
    <t>(112,5+0,5*3)*0,3</t>
  </si>
  <si>
    <t>71</t>
  </si>
  <si>
    <t>637311131</t>
  </si>
  <si>
    <t>Okapový chodník z obrubníků betonových zahradních, se zalitím spár cementovou maltou do lože z betonu prostého</t>
  </si>
  <si>
    <t>957771386</t>
  </si>
  <si>
    <t>115,0</t>
  </si>
  <si>
    <t>Ostatní konstrukce a práce, bourání</t>
  </si>
  <si>
    <t>94</t>
  </si>
  <si>
    <t>Lešení a stavební výtahy</t>
  </si>
  <si>
    <t>72</t>
  </si>
  <si>
    <t>941211112</t>
  </si>
  <si>
    <t>Montáž lešení řadového rámového lehkého pracovního s podlahami s provozním zatížením tř. 3 do 200 kg/m2 šířky tř. SW06 přes 0,6 do 0,9 m, výšky přes 10 do 25 m</t>
  </si>
  <si>
    <t>-1607307813</t>
  </si>
  <si>
    <t>400,0</t>
  </si>
  <si>
    <t>270,0</t>
  </si>
  <si>
    <t>355,0</t>
  </si>
  <si>
    <t>330,0</t>
  </si>
  <si>
    <t>73</t>
  </si>
  <si>
    <t>941211211</t>
  </si>
  <si>
    <t>Montáž lešení řadového rámového lehkého pracovního s podlahami s provozním zatížením tř. 3 do 200 kg/m2 Příplatek za první a každý další den použití lešení k ceně -1111 nebo -1112</t>
  </si>
  <si>
    <t>-291121633</t>
  </si>
  <si>
    <t>předpoklad 3 měsíce</t>
  </si>
  <si>
    <t>1355,0*31*3</t>
  </si>
  <si>
    <t>941211812</t>
  </si>
  <si>
    <t>Demontáž lešení řadového rámového lehkého pracovního s provozním zatížením tř. 3 do 200 kg/m2 šířky tř. SW06 přes 0,6 do 0,9 m, výšky přes 10 do 25 m</t>
  </si>
  <si>
    <t>-2012357350</t>
  </si>
  <si>
    <t>75</t>
  </si>
  <si>
    <t>944511111</t>
  </si>
  <si>
    <t>Montáž ochranné sítě zavěšené na konstrukci lešení z textilie z umělých vláken</t>
  </si>
  <si>
    <t>656659860</t>
  </si>
  <si>
    <t>76</t>
  </si>
  <si>
    <t>944511211</t>
  </si>
  <si>
    <t>Montáž ochranné sítě Příplatek za první a každý další den použití sítě k ceně -1111</t>
  </si>
  <si>
    <t>-424628240</t>
  </si>
  <si>
    <t>77</t>
  </si>
  <si>
    <t>944511811</t>
  </si>
  <si>
    <t>Demontáž ochranné sítě zavěšené na konstrukci lešení z textilie z umělých vláken</t>
  </si>
  <si>
    <t>465442708</t>
  </si>
  <si>
    <t>78</t>
  </si>
  <si>
    <t>949101111</t>
  </si>
  <si>
    <t>Lešení pomocné pracovní pro objekty pozemních staveb pro zatížení do 150 kg/m2, o výšce lešeňové podlahy do 1,9 m</t>
  </si>
  <si>
    <t>2012252535</t>
  </si>
  <si>
    <t>562,0</t>
  </si>
  <si>
    <t>95</t>
  </si>
  <si>
    <t>Různé dokončovací konstrukce a práce pozemních staveb</t>
  </si>
  <si>
    <t>79</t>
  </si>
  <si>
    <t>952901111</t>
  </si>
  <si>
    <t>Vyčištění budov nebo objektů před předáním do užívání budov bytové nebo občanské výstavby, světlé výšky podlaží do 4 m</t>
  </si>
  <si>
    <t>-1286721962</t>
  </si>
  <si>
    <t>oblast zasažená stavbou</t>
  </si>
  <si>
    <t>215,0</t>
  </si>
  <si>
    <t>690,0</t>
  </si>
  <si>
    <t>80</t>
  </si>
  <si>
    <t>K058</t>
  </si>
  <si>
    <t>Stěhování vnitřního vybavení před realizací a po realizaci</t>
  </si>
  <si>
    <t>hod</t>
  </si>
  <si>
    <t>-596238024</t>
  </si>
  <si>
    <t>96</t>
  </si>
  <si>
    <t>Bourání konstrukcí</t>
  </si>
  <si>
    <t>81</t>
  </si>
  <si>
    <t>966080101</t>
  </si>
  <si>
    <t>Bourání kontaktního zateplení včetně povrchové úpravy omítkou nebo nátěrem z polystyrénových desek, tloušťky do 60 mm</t>
  </si>
  <si>
    <t>-1468213108</t>
  </si>
  <si>
    <t>232,0+0,5*7,1*2+0,3*7,1*2</t>
  </si>
  <si>
    <t>170,0+1,9*7,1</t>
  </si>
  <si>
    <t>196,0-15,0</t>
  </si>
  <si>
    <t>183,0</t>
  </si>
  <si>
    <t>ostění a nadpraží</t>
  </si>
  <si>
    <t>(1,61+2,92+2,92)*0,25</t>
  </si>
  <si>
    <t>(1,55+2,9+2,9)*3*0,25</t>
  </si>
  <si>
    <t>(1,5+2,1+2,1)*59*0,25</t>
  </si>
  <si>
    <t>(1,54+2,1+2,1)*2*0,25</t>
  </si>
  <si>
    <t>101,66*0,25</t>
  </si>
  <si>
    <t>-tl.90mm</t>
  </si>
  <si>
    <t>podhled</t>
  </si>
  <si>
    <t>82</t>
  </si>
  <si>
    <t>966080103</t>
  </si>
  <si>
    <t>Bourání kontaktního zateplení včetně povrchové úpravy omítkou nebo nátěrem z polystyrénových desek, tloušťky přes 60 do 120 mm</t>
  </si>
  <si>
    <t>2122789906</t>
  </si>
  <si>
    <t>83</t>
  </si>
  <si>
    <t>968062375</t>
  </si>
  <si>
    <t>Vybourání dřevěných rámů oken s křídly, dveřních zárubní, vrat, stěn, ostění nebo obkladů rámů oken s křídly zdvojených, plochy do 2 m2</t>
  </si>
  <si>
    <t>-917669301</t>
  </si>
  <si>
    <t>84</t>
  </si>
  <si>
    <t>968062376</t>
  </si>
  <si>
    <t>Vybourání dřevěných rámů oken s křídly, dveřních zárubní, vrat, stěn, ostění nebo obkladů rámů oken s křídly zdvojených, plochy do 4 m2</t>
  </si>
  <si>
    <t>-1558971781</t>
  </si>
  <si>
    <t>1,5*2,1*34</t>
  </si>
  <si>
    <t>85</t>
  </si>
  <si>
    <t>968082017</t>
  </si>
  <si>
    <t>Vybourání plastových rámů oken s křídly, dveřních zárubní, vrat rámu oken s křídly, plochy přes 2 do 4 m2</t>
  </si>
  <si>
    <t>384809457</t>
  </si>
  <si>
    <t>1,5*2,1*(59-34)</t>
  </si>
  <si>
    <t>86</t>
  </si>
  <si>
    <t>968072456</t>
  </si>
  <si>
    <t>Vybourání kovových rámů oken s křídly, dveřních zárubní, vrat, stěn, ostění nebo obkladů dveřních zárubní, plochy přes 2 m2</t>
  </si>
  <si>
    <t>1415987686</t>
  </si>
  <si>
    <t>D01P</t>
  </si>
  <si>
    <t>1,61*2,92</t>
  </si>
  <si>
    <t>D02P</t>
  </si>
  <si>
    <t>D03L</t>
  </si>
  <si>
    <t>1,53*2,06</t>
  </si>
  <si>
    <t>D04L</t>
  </si>
  <si>
    <t>87</t>
  </si>
  <si>
    <t>K043</t>
  </si>
  <si>
    <t>Demontáž drobných prvků na fasádě (nefunkčních prvků elektro instalací, kotev, háčků apod.)</t>
  </si>
  <si>
    <t>kpl</t>
  </si>
  <si>
    <t>-307885662</t>
  </si>
  <si>
    <t>88</t>
  </si>
  <si>
    <t>978015351</t>
  </si>
  <si>
    <t>Otlučení vápenných nebo vápenocementových omítek vnějších ploch s vyškrabáním spar a s očištěním zdiva stupně členitosti 1 a 2, v rozsahu přes 30 do 40 %</t>
  </si>
  <si>
    <t>-1523454385</t>
  </si>
  <si>
    <t>71,6+945,665</t>
  </si>
  <si>
    <t>89</t>
  </si>
  <si>
    <t>K056</t>
  </si>
  <si>
    <t>Demontáž čísla popisného (3 číslice) a následná zpětná montáž po zateplení</t>
  </si>
  <si>
    <t>-1287186951</t>
  </si>
  <si>
    <t>997</t>
  </si>
  <si>
    <t>Přesun sutě</t>
  </si>
  <si>
    <t>90</t>
  </si>
  <si>
    <t>997013214</t>
  </si>
  <si>
    <t>Vnitrostaveništní doprava suti a vybouraných hmot vodorovně do 50 m svisle ručně (nošením po schodech) pro budovy a haly výšky přes 12 do 15 m</t>
  </si>
  <si>
    <t>-1084607112</t>
  </si>
  <si>
    <t>91</t>
  </si>
  <si>
    <t>997013501</t>
  </si>
  <si>
    <t>Odvoz suti a vybouraných hmot na skládku nebo meziskládku se složením, na vzdálenost do 1 km</t>
  </si>
  <si>
    <t>572174465</t>
  </si>
  <si>
    <t>92</t>
  </si>
  <si>
    <t>997013509</t>
  </si>
  <si>
    <t>Odvoz suti a vybouraných hmot na skládku nebo meziskládku se složením, na vzdálenost Příplatek k ceně za každý další i započatý 1 km přes 1 km</t>
  </si>
  <si>
    <t>424347356</t>
  </si>
  <si>
    <t>138,293*25 'Přepočtené koeficientem množství</t>
  </si>
  <si>
    <t>93</t>
  </si>
  <si>
    <t>997013801</t>
  </si>
  <si>
    <t>Poplatek za uložení stavebního odpadu na skládce (skládkovné) z prostého betonu zatříděného do Katalogu odpadů pod kódem 170 101</t>
  </si>
  <si>
    <t>1810241671</t>
  </si>
  <si>
    <t>997013807-1</t>
  </si>
  <si>
    <t>Poplatek za uložení stavebního odpadu na skládce (skládkovné) z tašek betonových</t>
  </si>
  <si>
    <t>283666020</t>
  </si>
  <si>
    <t>997013811</t>
  </si>
  <si>
    <t>Poplatek za uložení stavebního odpadu na skládce (skládkovné) dřevěného zatříděného do Katalogu odpadů pod kódem 170 201</t>
  </si>
  <si>
    <t>156001125</t>
  </si>
  <si>
    <t>997013814</t>
  </si>
  <si>
    <t>Poplatek za uložení stavebního odpadu na skládce (skládkovné) z izolačních materiálů zatříděného do Katalogu odpadů pod kódem 170 604</t>
  </si>
  <si>
    <t>385863061</t>
  </si>
  <si>
    <t>97</t>
  </si>
  <si>
    <t>997013831</t>
  </si>
  <si>
    <t>Poplatek za uložení stavebního odpadu na skládce (skládkovné) směsného stavebního a demoličního zatříděného do Katalogu odpadů pod kódem 170 904</t>
  </si>
  <si>
    <t>-119722336</t>
  </si>
  <si>
    <t>998</t>
  </si>
  <si>
    <t>Přesun hmot</t>
  </si>
  <si>
    <t>98</t>
  </si>
  <si>
    <t>998018003</t>
  </si>
  <si>
    <t>Přesun hmot pro budovy občanské výstavby, bydlení, výrobu a služby ruční - bez užití mechanizace vodorovná dopravní vzdálenost do 100 m pro budovy s jakoukoliv nosnou konstrukcí výšky přes 12 do 24 m</t>
  </si>
  <si>
    <t>412116257</t>
  </si>
  <si>
    <t>PSV</t>
  </si>
  <si>
    <t>Práce a dodávky PSV</t>
  </si>
  <si>
    <t>711</t>
  </si>
  <si>
    <t>Izolace proti vodě, vlhkosti a plynům</t>
  </si>
  <si>
    <t>99</t>
  </si>
  <si>
    <t>711112001</t>
  </si>
  <si>
    <t>Provedení izolace proti zemní vlhkosti natěradly a tmely za studena na ploše svislé S nátěrem penetračním</t>
  </si>
  <si>
    <t>742084380</t>
  </si>
  <si>
    <t>tl.120mm</t>
  </si>
  <si>
    <t>(45,2+63,6)*0,5</t>
  </si>
  <si>
    <t>tl.50mm</t>
  </si>
  <si>
    <t>3,8*(0,5+0,3)</t>
  </si>
  <si>
    <t>100</t>
  </si>
  <si>
    <t>11163150</t>
  </si>
  <si>
    <t>lak asfaltový penetrační</t>
  </si>
  <si>
    <t>1444202606</t>
  </si>
  <si>
    <t>90,08*0,00035 'Přepočtené koeficientem množství</t>
  </si>
  <si>
    <t>101</t>
  </si>
  <si>
    <t>711142559</t>
  </si>
  <si>
    <t>Provedení izolace proti zemní vlhkosti pásy přitavením NAIP na ploše svislé S</t>
  </si>
  <si>
    <t>-1740407444</t>
  </si>
  <si>
    <t>102</t>
  </si>
  <si>
    <t>1010151195</t>
  </si>
  <si>
    <t>Hydroizolační asfaltový pás z SBS modifikovaného asfaltu. Nosná vložka je polyesterová rohož v podélném směru vyztužená skleněnými vlákny. Podélné vyztužení výrazně zlepšuje rozměrovou stabilitu pásu. Na horním povrchu je pás opatřen břidličným ochranným posypem. Na spodním povrchu je opatřen separační PE fólií</t>
  </si>
  <si>
    <t>1562964409</t>
  </si>
  <si>
    <t>90,08*1,2 'Přepočtené koeficientem množství</t>
  </si>
  <si>
    <t>103</t>
  </si>
  <si>
    <t>-913207118</t>
  </si>
  <si>
    <t>104</t>
  </si>
  <si>
    <t>1010151880</t>
  </si>
  <si>
    <t>Pás z SBS modifikovaného asfaltu s nosnou vložkou ze skleněné tkaniny. Pás je na horním povrchu opatřen jemným separačním posypem a na spodním separační PE fólií</t>
  </si>
  <si>
    <t>-383760276</t>
  </si>
  <si>
    <t>105</t>
  </si>
  <si>
    <t>711161212</t>
  </si>
  <si>
    <t>Izolace proti zemní vlhkosti a beztlakové vodě nopovými fóliemi na ploše svislé S vrstva ochranná, odvětrávací a drenážní výška nopku 8,0 mm, tl. fólie do 0,6 mm</t>
  </si>
  <si>
    <t>-48622969</t>
  </si>
  <si>
    <t>(45,2+63,6)*(0,6)</t>
  </si>
  <si>
    <t>3,8*(0,6)</t>
  </si>
  <si>
    <t>106</t>
  </si>
  <si>
    <t>998711203</t>
  </si>
  <si>
    <t>Přesun hmot pro izolace proti vodě, vlhkosti a plynům stanovený procentní sazbou (%) z ceny vodorovná dopravní vzdálenost do 50 m v objektech výšky přes 12 do 60 m</t>
  </si>
  <si>
    <t>%</t>
  </si>
  <si>
    <t>-2036774903</t>
  </si>
  <si>
    <t>712</t>
  </si>
  <si>
    <t>Povlakové krytiny</t>
  </si>
  <si>
    <t>107</t>
  </si>
  <si>
    <t>712311101</t>
  </si>
  <si>
    <t>Provedení povlakové krytiny střech plochých do 10° natěradly a tmely za studena nátěrem lakem penetračním nebo asfaltovým</t>
  </si>
  <si>
    <t>1963610671</t>
  </si>
  <si>
    <t>svisle</t>
  </si>
  <si>
    <t>(2,5+2,8+2,8)*0,3</t>
  </si>
  <si>
    <t>108</t>
  </si>
  <si>
    <t>-207073820</t>
  </si>
  <si>
    <t>6,93*0,0003 'Přepočtené koeficientem množství</t>
  </si>
  <si>
    <t>109</t>
  </si>
  <si>
    <t>712331111</t>
  </si>
  <si>
    <t>Provedení povlakové krytiny střech plochých do 10° pásy na sucho podkladní samolepící asfaltový pás</t>
  </si>
  <si>
    <t>-744232094</t>
  </si>
  <si>
    <t>110</t>
  </si>
  <si>
    <t>1010410010</t>
  </si>
  <si>
    <t>Samolepicí hydroizolační pás z SBS modifikovaného asfaltu s nosnou vložkou ze skleněné tkanin</t>
  </si>
  <si>
    <t>652554817</t>
  </si>
  <si>
    <t>6,93*1,15 'Přepočtené koeficientem množství</t>
  </si>
  <si>
    <t>111</t>
  </si>
  <si>
    <t>712363001</t>
  </si>
  <si>
    <t>Provedení povlakové krytiny střech plochých do 10° fólií termoplastickou mPVC (měkčené PVC) rozvinutí a natažení fólie v ploše</t>
  </si>
  <si>
    <t>201417824</t>
  </si>
  <si>
    <t>112</t>
  </si>
  <si>
    <t>28322000</t>
  </si>
  <si>
    <t>fólie hydroizolační střešní mPVC, tl. 2 mm š 1200 mm šedá</t>
  </si>
  <si>
    <t>-14804487</t>
  </si>
  <si>
    <t>113</t>
  </si>
  <si>
    <t>712363002</t>
  </si>
  <si>
    <t>Provedení povlakové krytiny střech plochých do 10° fólií termoplastickou mPVC (měkčené PVC) vytvoření spoje dvou pásů fólií slepením lepidlem</t>
  </si>
  <si>
    <t>-1696122030</t>
  </si>
  <si>
    <t>předpoklad 2m/m2</t>
  </si>
  <si>
    <t>6,93*2</t>
  </si>
  <si>
    <t>114</t>
  </si>
  <si>
    <t>712363005</t>
  </si>
  <si>
    <t>Provedení povlakové krytiny střech plochých do 10° fólií termoplastickou mPVC (měkčené PVC) aplikace fólie na oplechování (na tzv. fóliový plech) horkovzdušným navařením v plné ploše</t>
  </si>
  <si>
    <t>-1477322021</t>
  </si>
  <si>
    <t>K2</t>
  </si>
  <si>
    <t>6,0*0,23</t>
  </si>
  <si>
    <t>K4</t>
  </si>
  <si>
    <t>8,0*0,15</t>
  </si>
  <si>
    <t>K5</t>
  </si>
  <si>
    <t>3,0*0,48</t>
  </si>
  <si>
    <t>115</t>
  </si>
  <si>
    <t>712363103</t>
  </si>
  <si>
    <t>Provedení povlakové krytiny střech plochých do 10° fólií ostatní činnosti při pokládání hydroizolačních fólií (materiál ve specifikaci) mechanické ukotvení talířovou hmoždinkou do prostého nebo železového betonu</t>
  </si>
  <si>
    <t>kus</t>
  </si>
  <si>
    <t>-1537899796</t>
  </si>
  <si>
    <t>předpoklad 7ks/m2</t>
  </si>
  <si>
    <t>6,93*7</t>
  </si>
  <si>
    <t>zaokrouhleno</t>
  </si>
  <si>
    <t>116</t>
  </si>
  <si>
    <t>59051326</t>
  </si>
  <si>
    <t>hmoždinka talířová s ocelovým předmontovaným trnem pro tepelnou izolaci 8x60 x 95</t>
  </si>
  <si>
    <t>533341300</t>
  </si>
  <si>
    <t>117</t>
  </si>
  <si>
    <t>712363112</t>
  </si>
  <si>
    <t>Provedení povlakové krytiny střech plochých do 10° fólií ostatní činnosti při pokládání hydroizolačních fólií (materiál ve specifikaci) vodotěsné překrytí talířové hmoždinky pruhem fólie horkovzdušným navařením</t>
  </si>
  <si>
    <t>-1338541194</t>
  </si>
  <si>
    <t>118</t>
  </si>
  <si>
    <t>712391171</t>
  </si>
  <si>
    <t>Provedení povlakové krytiny střech plochých do 10° -ostatní práce provedení vrstvy textilní podkladní</t>
  </si>
  <si>
    <t>-426593806</t>
  </si>
  <si>
    <t>119</t>
  </si>
  <si>
    <t>69311068</t>
  </si>
  <si>
    <t>geotextilie netkaná PP 300g/m2</t>
  </si>
  <si>
    <t>-1827376497</t>
  </si>
  <si>
    <t>120</t>
  </si>
  <si>
    <t>998712103</t>
  </si>
  <si>
    <t>Přesun hmot pro povlakové krytiny stanovený z hmotnosti přesunovaného materiálu vodorovná dopravní vzdálenost do 50 m v objektech výšky přes 12 do 24 m</t>
  </si>
  <si>
    <t>601159115</t>
  </si>
  <si>
    <t>713</t>
  </si>
  <si>
    <t>Izolace tepelné</t>
  </si>
  <si>
    <t>121</t>
  </si>
  <si>
    <t>713110813</t>
  </si>
  <si>
    <t>Odstranění tepelné izolace běžných stavebních konstrukcí z rohoží, pásů, dílců, desek, bloků stropů nebo podhledů volně kladených z vláknitých materiálů, tloušťka izolace přes 100 mm</t>
  </si>
  <si>
    <t>833396946</t>
  </si>
  <si>
    <t>předpoklad dvě vrstvy</t>
  </si>
  <si>
    <t>mansardy</t>
  </si>
  <si>
    <t>(65,5+36,5+7,5)*3,8*2</t>
  </si>
  <si>
    <t>-okna</t>
  </si>
  <si>
    <t>-0,78*1,4*34*2</t>
  </si>
  <si>
    <t>rovný podhled</t>
  </si>
  <si>
    <t>562,0*2</t>
  </si>
  <si>
    <t>122</t>
  </si>
  <si>
    <t>713131145</t>
  </si>
  <si>
    <t>Montáž tepelné izolace stěn rohožemi, pásy, deskami, dílci, bloky (izolační materiál ve specifikaci) lepením bodově</t>
  </si>
  <si>
    <t>1108096825</t>
  </si>
  <si>
    <t>pod terénem</t>
  </si>
  <si>
    <t>(45,2+63,6)*(0,5)</t>
  </si>
  <si>
    <t>123</t>
  </si>
  <si>
    <t>1644343551</t>
  </si>
  <si>
    <t>54,4*1,02 'Přepočtené koeficientem množství</t>
  </si>
  <si>
    <t>124</t>
  </si>
  <si>
    <t>1378786359</t>
  </si>
  <si>
    <t>zateplené komínu pod terénem</t>
  </si>
  <si>
    <t>3,8*(0,5)</t>
  </si>
  <si>
    <t>125</t>
  </si>
  <si>
    <t>-1292414056</t>
  </si>
  <si>
    <t>1,9*1,02 'Přepočtené koeficientem množství</t>
  </si>
  <si>
    <t>126</t>
  </si>
  <si>
    <t>K042</t>
  </si>
  <si>
    <t>Příplatek za zateplení pod terénem za kotvení polystyrenových desek</t>
  </si>
  <si>
    <t>-185132289</t>
  </si>
  <si>
    <t>127</t>
  </si>
  <si>
    <t>713141335</t>
  </si>
  <si>
    <t>Montáž tepelné izolace střech plochých spádovými klíny v ploše přilepenými za studena bodově</t>
  </si>
  <si>
    <t>-1972821440</t>
  </si>
  <si>
    <t>128</t>
  </si>
  <si>
    <t>28376141</t>
  </si>
  <si>
    <t>klín izolační z pěnového polystyrenu EPS 100 spádový</t>
  </si>
  <si>
    <t>61416850</t>
  </si>
  <si>
    <t>(1,0+1,0+1,0)*0,06</t>
  </si>
  <si>
    <t>0,18*1,02 'Přepočtené koeficientem množství</t>
  </si>
  <si>
    <t>129</t>
  </si>
  <si>
    <t>28376x</t>
  </si>
  <si>
    <t>klín izolační z pěnového polystyrenu XPS spádový</t>
  </si>
  <si>
    <t>-724102596</t>
  </si>
  <si>
    <t>(0,5+0,5+0,5)*0,06</t>
  </si>
  <si>
    <t>0,09*1,02 'Přepočtené koeficientem množství</t>
  </si>
  <si>
    <t>130</t>
  </si>
  <si>
    <t>998713103</t>
  </si>
  <si>
    <t>Přesun hmot pro izolace tepelné stanovený z hmotnosti přesunovaného materiálu vodorovná dopravní vzdálenost do 50 m v objektech výšky přes 12 m do 24 m</t>
  </si>
  <si>
    <t>-262715142</t>
  </si>
  <si>
    <t>740</t>
  </si>
  <si>
    <t>Elektromontáže</t>
  </si>
  <si>
    <t>131</t>
  </si>
  <si>
    <t>K090</t>
  </si>
  <si>
    <t>Pásek FeZn 30x4 mm (v zemi) - 0,95kg/m</t>
  </si>
  <si>
    <t>1135262140</t>
  </si>
  <si>
    <t>132</t>
  </si>
  <si>
    <t>K091</t>
  </si>
  <si>
    <t>Vodič FeZn f 10 mm (na podpěrách) - 0,40kg/m</t>
  </si>
  <si>
    <t>-1915652809</t>
  </si>
  <si>
    <t>133</t>
  </si>
  <si>
    <t>K061</t>
  </si>
  <si>
    <t>Podpěra PV 1a svodového vodiče</t>
  </si>
  <si>
    <t>ks</t>
  </si>
  <si>
    <t>-533935376</t>
  </si>
  <si>
    <t>134</t>
  </si>
  <si>
    <t>K062</t>
  </si>
  <si>
    <t>Podpěra PV 15c - na hřebenáče</t>
  </si>
  <si>
    <t>-170589466</t>
  </si>
  <si>
    <t>135</t>
  </si>
  <si>
    <t>K063</t>
  </si>
  <si>
    <t>Podpěra PV 11 - pod tašky</t>
  </si>
  <si>
    <t>-200489349</t>
  </si>
  <si>
    <t>136</t>
  </si>
  <si>
    <t>K092</t>
  </si>
  <si>
    <t>Svorka spojovací SP</t>
  </si>
  <si>
    <t>-1329177295</t>
  </si>
  <si>
    <t>137</t>
  </si>
  <si>
    <t>K093</t>
  </si>
  <si>
    <t>Svorka spojovací SS</t>
  </si>
  <si>
    <t>1300440121</t>
  </si>
  <si>
    <t>138</t>
  </si>
  <si>
    <t>K094</t>
  </si>
  <si>
    <t>Svorka křížová SK</t>
  </si>
  <si>
    <t>1703969095</t>
  </si>
  <si>
    <t>139</t>
  </si>
  <si>
    <t>K095</t>
  </si>
  <si>
    <t>Svorka okapová SOa</t>
  </si>
  <si>
    <t>1612844546</t>
  </si>
  <si>
    <t>140</t>
  </si>
  <si>
    <t>K096</t>
  </si>
  <si>
    <t>Svorka na okapové svody</t>
  </si>
  <si>
    <t>-1974589221</t>
  </si>
  <si>
    <t>141</t>
  </si>
  <si>
    <t>K097</t>
  </si>
  <si>
    <t>jímací tyč vč. svorek a držáků 2m</t>
  </si>
  <si>
    <t>1859614093</t>
  </si>
  <si>
    <t>142</t>
  </si>
  <si>
    <t>K098</t>
  </si>
  <si>
    <t>jímací tyč vč. svorek a držáků 1m</t>
  </si>
  <si>
    <t>1871887692</t>
  </si>
  <si>
    <t>143</t>
  </si>
  <si>
    <t>K099</t>
  </si>
  <si>
    <t>jímací tyč vč. svorek a držáků 0,6m</t>
  </si>
  <si>
    <t>-831191913</t>
  </si>
  <si>
    <t>144</t>
  </si>
  <si>
    <t>K100</t>
  </si>
  <si>
    <t>Svorka připojovací SR 02</t>
  </si>
  <si>
    <t>-270296529</t>
  </si>
  <si>
    <t>145</t>
  </si>
  <si>
    <t>K101</t>
  </si>
  <si>
    <t>Zkušební svorka</t>
  </si>
  <si>
    <t>1801793141</t>
  </si>
  <si>
    <t>146</t>
  </si>
  <si>
    <t>K102</t>
  </si>
  <si>
    <t>Ochranný úhelník, trubka</t>
  </si>
  <si>
    <t>207083904</t>
  </si>
  <si>
    <t>147</t>
  </si>
  <si>
    <t>K103</t>
  </si>
  <si>
    <t>Označovací štítek</t>
  </si>
  <si>
    <t>379851200</t>
  </si>
  <si>
    <t>148</t>
  </si>
  <si>
    <t>K076</t>
  </si>
  <si>
    <t>Vytyčení trasy kabelového vedení v zastavěném terénu</t>
  </si>
  <si>
    <t>1799502854</t>
  </si>
  <si>
    <t>149</t>
  </si>
  <si>
    <t>K077</t>
  </si>
  <si>
    <t>Výkop kabelové rýhy 35 × 60 cm (šířka/hloubka) / zemina tř. 3</t>
  </si>
  <si>
    <t>-1207442110</t>
  </si>
  <si>
    <t>150</t>
  </si>
  <si>
    <t>K078</t>
  </si>
  <si>
    <t>Zához kabelové rýhy 35 × 60 cm (šířka/hloubka) / zemina tř. 3</t>
  </si>
  <si>
    <t>670456706</t>
  </si>
  <si>
    <t>151</t>
  </si>
  <si>
    <t>K079</t>
  </si>
  <si>
    <t>Zaměření kabelové trasy</t>
  </si>
  <si>
    <t>-445677475</t>
  </si>
  <si>
    <t>152</t>
  </si>
  <si>
    <t>K080</t>
  </si>
  <si>
    <t>Zpracování výsledků zaměření</t>
  </si>
  <si>
    <t>-1658458217</t>
  </si>
  <si>
    <t>153</t>
  </si>
  <si>
    <t>K081</t>
  </si>
  <si>
    <t>Koordinace s ostaními stávajícími sítěmi</t>
  </si>
  <si>
    <t>1280269244</t>
  </si>
  <si>
    <t>154</t>
  </si>
  <si>
    <t>K082</t>
  </si>
  <si>
    <t>Inženýring -kontktování správců stávajících sítí</t>
  </si>
  <si>
    <t>-650933918</t>
  </si>
  <si>
    <t>155</t>
  </si>
  <si>
    <t>K083</t>
  </si>
  <si>
    <t>PRŮZKUM ELEKTROINSTALACE</t>
  </si>
  <si>
    <t>h</t>
  </si>
  <si>
    <t>-1391871417</t>
  </si>
  <si>
    <t>156</t>
  </si>
  <si>
    <t>K084</t>
  </si>
  <si>
    <t>kOORDINACE SE STÁVAJÍÍCÍMI ROZVODY</t>
  </si>
  <si>
    <t>soub</t>
  </si>
  <si>
    <t>351602441</t>
  </si>
  <si>
    <t>157</t>
  </si>
  <si>
    <t>K085</t>
  </si>
  <si>
    <t>Demontáž stávající elektroinstalace</t>
  </si>
  <si>
    <t>-2108777309</t>
  </si>
  <si>
    <t>158</t>
  </si>
  <si>
    <t>K086</t>
  </si>
  <si>
    <t>Montáž a demontáž stávajících svítidel</t>
  </si>
  <si>
    <t>1284107043</t>
  </si>
  <si>
    <t>159</t>
  </si>
  <si>
    <t>K087</t>
  </si>
  <si>
    <t>Montáž a demontáž tabla SLB</t>
  </si>
  <si>
    <t>696117586</t>
  </si>
  <si>
    <t>160</t>
  </si>
  <si>
    <t>K088</t>
  </si>
  <si>
    <t>Komplexní zkoušky, výchozí revize,</t>
  </si>
  <si>
    <t>1266505616</t>
  </si>
  <si>
    <t>267</t>
  </si>
  <si>
    <t>K104</t>
  </si>
  <si>
    <t>Podružný materiál</t>
  </si>
  <si>
    <t>-709003637</t>
  </si>
  <si>
    <t>268</t>
  </si>
  <si>
    <t>K105</t>
  </si>
  <si>
    <t>Podíl přidružených výkonů</t>
  </si>
  <si>
    <t>2090010681</t>
  </si>
  <si>
    <t>269</t>
  </si>
  <si>
    <t>K106</t>
  </si>
  <si>
    <t>Doprava</t>
  </si>
  <si>
    <t>1868900969</t>
  </si>
  <si>
    <t>270</t>
  </si>
  <si>
    <t>K107</t>
  </si>
  <si>
    <t>Projekt skutečného provedení</t>
  </si>
  <si>
    <t>1673329403</t>
  </si>
  <si>
    <t>161</t>
  </si>
  <si>
    <t>K089</t>
  </si>
  <si>
    <t xml:space="preserve"> Konkrétně uváděné typy nejsou závazné a slouží pouze k určení standardu, dodavatel je může nahradit_x000d_
 za předpokladu, že náhrada bude mít srovnatelné, případně lepší technické parametry a záměna bude_x000d_
 odsouhlasena investorem a u pohledových koncových prvků architektem - ke schválení architektovi je _x000d_
 nutno předložit vzorky zejména svítidel, vypínačů, zásuvek a kabelových nosných systémů použitých_x000d_
 v prostorách přístupných veřejností._x000d_
 Veškerá zařízení musí být dodána plně funkční, vč. potřebného příslušenství a to bez ohledu, zda to je či_x000d_
 není ve výkazu výslovně uvedeno._x000d_
 Nedílnou součástí výkazu je výkresová dokumentace a technická zpráva vč. příloh.</t>
  </si>
  <si>
    <t>-122945537</t>
  </si>
  <si>
    <t>762</t>
  </si>
  <si>
    <t>Konstrukce tesařské</t>
  </si>
  <si>
    <t>162</t>
  </si>
  <si>
    <t>762083111</t>
  </si>
  <si>
    <t>Práce společné pro tesařské konstrukce impregnace řeziva máčením proti dřevokaznému hmyzu a houbám, třída ohrožení 1 a 2 (dřevo v interiéru)</t>
  </si>
  <si>
    <t>-2046126953</t>
  </si>
  <si>
    <t>3,051+5,276</t>
  </si>
  <si>
    <t>163</t>
  </si>
  <si>
    <t>762341210</t>
  </si>
  <si>
    <t>Bednění a laťování montáž bednění střech rovných a šikmých sklonu do 60° s vyřezáním otvorů z prken hrubých na sraz tl. do 32 mm</t>
  </si>
  <si>
    <t>1794284453</t>
  </si>
  <si>
    <t>předpoklad 20%</t>
  </si>
  <si>
    <t>999,07*0,2</t>
  </si>
  <si>
    <t>164</t>
  </si>
  <si>
    <t>60515111</t>
  </si>
  <si>
    <t>řezivo jehličnaté boční prkno jakost I.-II. 2-3cm</t>
  </si>
  <si>
    <t>-998399967</t>
  </si>
  <si>
    <t>199,814*0,024</t>
  </si>
  <si>
    <t>4,796*1,1 'Přepočtené koeficientem množství</t>
  </si>
  <si>
    <t>165</t>
  </si>
  <si>
    <t>762341811</t>
  </si>
  <si>
    <t>Demontáž bednění a laťování bednění střech rovných, obloukových, sklonu do 60° se všemi nadstřešními konstrukcemi z prken hrubých, hoblovaných tl. do 32 mm</t>
  </si>
  <si>
    <t>481860432</t>
  </si>
  <si>
    <t>166</t>
  </si>
  <si>
    <t>762342314</t>
  </si>
  <si>
    <t>Bednění a laťování montáž laťování střech složitých sklonu do 60° při osové vzdálenosti latí přes 150 do 360 mm</t>
  </si>
  <si>
    <t>-239513019</t>
  </si>
  <si>
    <t>(65,5+36,5+7,5)*3,8</t>
  </si>
  <si>
    <t>-0,78*1,4*34</t>
  </si>
  <si>
    <t>střecha nad půdou</t>
  </si>
  <si>
    <t>562,0/Cos(25)</t>
  </si>
  <si>
    <t>167</t>
  </si>
  <si>
    <t>60514114</t>
  </si>
  <si>
    <t>řezivo jehličnaté latě střešní impregnované dl 4 m</t>
  </si>
  <si>
    <t>639507395</t>
  </si>
  <si>
    <t>předpoklad 6m/m2</t>
  </si>
  <si>
    <t>999,07*6*0,04*0,06</t>
  </si>
  <si>
    <t>14,387*1,1 'Přepočtené koeficientem množství</t>
  </si>
  <si>
    <t>168</t>
  </si>
  <si>
    <t>762342441</t>
  </si>
  <si>
    <t>Bednění a laťování montáž lišt trojúhelníkových nebo kontralatí</t>
  </si>
  <si>
    <t>-1853164369</t>
  </si>
  <si>
    <t>předpoklad 1,2m/m2</t>
  </si>
  <si>
    <t>999,07*1,2</t>
  </si>
  <si>
    <t>169</t>
  </si>
  <si>
    <t>-1776381685</t>
  </si>
  <si>
    <t>1198,884*0,06*0,04</t>
  </si>
  <si>
    <t>2,877*1,1 'Přepočtené koeficientem množství</t>
  </si>
  <si>
    <t>170</t>
  </si>
  <si>
    <t>762342812</t>
  </si>
  <si>
    <t>Demontáž bednění a laťování laťování střech sklonu do 60° se všemi nadstřešními konstrukcemi, z latí průřezové plochy do 25 cm2 při osové vzdálenosti přes 0,22 do 0,50 m</t>
  </si>
  <si>
    <t>-2088672023</t>
  </si>
  <si>
    <t>171</t>
  </si>
  <si>
    <t>762342813</t>
  </si>
  <si>
    <t>Demontáž bednění a laťování laťování střech sklonu do 60° se všemi nadstřešními konstrukcemi, z latí průřezové plochy do 25 cm2 při osové vzdálenosti přes 0,50 m</t>
  </si>
  <si>
    <t>1539403281</t>
  </si>
  <si>
    <t>172</t>
  </si>
  <si>
    <t>762361313</t>
  </si>
  <si>
    <t>Konstrukční vrstva pod klempířské prvky pro oplechování horních ploch zdí a nadezdívek (atik) z desek dřevoštěpkových šroubovaných do podkladu, tloušťky desky 25 mm</t>
  </si>
  <si>
    <t>703392831</t>
  </si>
  <si>
    <t>0,5*3</t>
  </si>
  <si>
    <t>762395000</t>
  </si>
  <si>
    <t>Spojovací prostředky krovů, bednění a laťování, nadstřešních konstrukcí svory, prkna, hřebíky, pásová ocel, vruty</t>
  </si>
  <si>
    <t>-1005020815</t>
  </si>
  <si>
    <t>5,276+15,826+3,165</t>
  </si>
  <si>
    <t>174</t>
  </si>
  <si>
    <t>762431033-1</t>
  </si>
  <si>
    <t>Obložení stěn z dřevoštěpkových desek OSB šroubovaných na pero a drážku broušených, tloušťky desky 15 mm</t>
  </si>
  <si>
    <t>1350981516</t>
  </si>
  <si>
    <t>montážní rošt</t>
  </si>
  <si>
    <t>174,0*0,375</t>
  </si>
  <si>
    <t>175</t>
  </si>
  <si>
    <t>762511273</t>
  </si>
  <si>
    <t>Podlahové konstrukce podkladové z dřevoštěpkových desek OSB jednovrstvých šroubovaných na pero a drážku broušených, tloušťky desky 15 mm</t>
  </si>
  <si>
    <t>1314794000</t>
  </si>
  <si>
    <t>(6,2+20,0+12,5+13,7+13,3+4,0+17,0)*0,6</t>
  </si>
  <si>
    <t>176</t>
  </si>
  <si>
    <t>762713120</t>
  </si>
  <si>
    <t>Montáž prostorových vázaných konstrukcí z řeziva hraněného nebo polohraněného průřezové plochy přes 120 do 224 cm2</t>
  </si>
  <si>
    <t>-805647025</t>
  </si>
  <si>
    <t>(6,2+20,0+12,5+13,7+13,3+4,0+17,0)*2</t>
  </si>
  <si>
    <t>177</t>
  </si>
  <si>
    <t>60512130</t>
  </si>
  <si>
    <t>hranol stavební řezivo průřezu do 224cm2 do dl 6m</t>
  </si>
  <si>
    <t>-1905539677</t>
  </si>
  <si>
    <t>173,4*0,1*0,16</t>
  </si>
  <si>
    <t>2,774*1,1 'Přepočtené koeficientem množství</t>
  </si>
  <si>
    <t>178</t>
  </si>
  <si>
    <t>762795000</t>
  </si>
  <si>
    <t>Spojovací prostředky prostorových vázaných konstrukcí hřebíky, svory, fixační prkna</t>
  </si>
  <si>
    <t>-319953629</t>
  </si>
  <si>
    <t>179</t>
  </si>
  <si>
    <t>998762103</t>
  </si>
  <si>
    <t>Přesun hmot pro konstrukce tesařské stanovený z hmotnosti přesunovaného materiálu vodorovná dopravní vzdálenost do 50 m v objektech výšky přes 12 do 24 m</t>
  </si>
  <si>
    <t>-1709872001</t>
  </si>
  <si>
    <t>763</t>
  </si>
  <si>
    <t>Konstrukce suché výstavby</t>
  </si>
  <si>
    <t>180</t>
  </si>
  <si>
    <t>763161821</t>
  </si>
  <si>
    <t>Demontáž podkroví ze sádrokartonových desek s nosnou konstrukcí dvouvrstvou z ocelových profilů, opláštění jednoduché</t>
  </si>
  <si>
    <t>-210144209</t>
  </si>
  <si>
    <t>(65,5+36,5+7,5)*3,0</t>
  </si>
  <si>
    <t>181</t>
  </si>
  <si>
    <t>763131752</t>
  </si>
  <si>
    <t>Podhled ze sádrokartonových desek ostatní práce a konstrukce na podhledech ze sádrokartonových desek montáž jedné vrstvy tepelné izolace</t>
  </si>
  <si>
    <t>-1559557529</t>
  </si>
  <si>
    <t>mansardy- dvě vrstvy</t>
  </si>
  <si>
    <t>182</t>
  </si>
  <si>
    <t>63148107</t>
  </si>
  <si>
    <t>deska tepelně izolační minerální tl 160mm</t>
  </si>
  <si>
    <t>46724755</t>
  </si>
  <si>
    <t>378,972*1,02 'Přepočtené koeficientem množství</t>
  </si>
  <si>
    <t>183</t>
  </si>
  <si>
    <t>63148106</t>
  </si>
  <si>
    <t>deska tepelně izolační minerální tl 140mm</t>
  </si>
  <si>
    <t>-1145049144</t>
  </si>
  <si>
    <t>184</t>
  </si>
  <si>
    <t>763161721</t>
  </si>
  <si>
    <t>Podkroví ze sádrokartonových desek dvouvrstvá spodní konstrukce z ocelových profilů CD, UD jednoduše opláštěná deskou protipožární DF, tl. 12,5 mm, bez TI , REI 15</t>
  </si>
  <si>
    <t>-1816829516</t>
  </si>
  <si>
    <t>-předpoklad 15% impregnovaný</t>
  </si>
  <si>
    <t>-291,372*0,15</t>
  </si>
  <si>
    <t>185</t>
  </si>
  <si>
    <t>763161741</t>
  </si>
  <si>
    <t>Podkroví ze sádrokartonových desek dvouvrstvá spodní konstrukce z ocelových profilů CD, UD jednoduše opláštěná deskou impregnovanými protipožárními H2DF, tl. 12,5 mm, bez TI, REI 30</t>
  </si>
  <si>
    <t>-1716567019</t>
  </si>
  <si>
    <t>předpoklad 15% impregnovaný</t>
  </si>
  <si>
    <t>291,372*0,15</t>
  </si>
  <si>
    <t>186</t>
  </si>
  <si>
    <t>763131821</t>
  </si>
  <si>
    <t>Demontáž podhledu nebo samostatného požárního předělu ze sádrokartonových desek s nosnou konstrukcí dvouvrstvou z ocelových profilů, opláštění jednoduché</t>
  </si>
  <si>
    <t>-713863271</t>
  </si>
  <si>
    <t>187</t>
  </si>
  <si>
    <t>763131431</t>
  </si>
  <si>
    <t>Podhled ze sádrokartonových desek dvouvrstvá zavěšená spodní konstrukce z ocelových profilů CD, UD jednoduše opláštěná deskou protipožární DF, tl. 12,5 mm, bez TI</t>
  </si>
  <si>
    <t>1639047458</t>
  </si>
  <si>
    <t>-562,0*0,15</t>
  </si>
  <si>
    <t>188</t>
  </si>
  <si>
    <t>763131471</t>
  </si>
  <si>
    <t>Podhled ze sádrokartonových desek dvouvrstvá zavěšená spodní konstrukce z ocelových profilů CD, UD jednoduše opláštěná deskou impregnovanou protipožární H2DF, tl. 12,5 mm, bez TI</t>
  </si>
  <si>
    <t>-1498643160</t>
  </si>
  <si>
    <t>562,0*0,15</t>
  </si>
  <si>
    <t>189</t>
  </si>
  <si>
    <t>1628058899</t>
  </si>
  <si>
    <t>rovný podhled- předpoklad ve dvou vrstvách</t>
  </si>
  <si>
    <t>190</t>
  </si>
  <si>
    <t>6316x2</t>
  </si>
  <si>
    <t>-1072916200</t>
  </si>
  <si>
    <t>562*2,04 'Přepočtené koeficientem množství</t>
  </si>
  <si>
    <t>191</t>
  </si>
  <si>
    <t>K051</t>
  </si>
  <si>
    <t>Demontáž parotěsné zábrany</t>
  </si>
  <si>
    <t>1649123537</t>
  </si>
  <si>
    <t>192</t>
  </si>
  <si>
    <t>763131751</t>
  </si>
  <si>
    <t>Podhled ze sádrokartonových desek ostatní práce a konstrukce na podhledech ze sádrokartonových desek montáž parotěsné zábrany</t>
  </si>
  <si>
    <t>-1785962755</t>
  </si>
  <si>
    <t>193</t>
  </si>
  <si>
    <t>28329276</t>
  </si>
  <si>
    <t>fólie nehořlavá parotěsná pro interiér (reakce na oheň - třída E) 140 g/m2</t>
  </si>
  <si>
    <t>1149816713</t>
  </si>
  <si>
    <t>940,972*1,1 'Přepočtené koeficientem množství</t>
  </si>
  <si>
    <t>194</t>
  </si>
  <si>
    <t>763182411</t>
  </si>
  <si>
    <t>Výplně otvorů konstrukcí ze sádrokartonových desek opláštění obvodu střešního okna z desek a UA profilů hloubky do 0,5 m</t>
  </si>
  <si>
    <t>1527454932</t>
  </si>
  <si>
    <t>(0,78+1,4+0,78+1,4)*34</t>
  </si>
  <si>
    <t>195</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</si>
  <si>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</si>
  <si>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</si>
  <si>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-1767373213</t>
  </si>
  <si>
    <t>764</t>
  </si>
  <si>
    <t>Konstrukce klempířské</t>
  </si>
  <si>
    <t>196</t>
  </si>
  <si>
    <t>764001821</t>
  </si>
  <si>
    <t>Demontáž klempířských konstrukcí krytiny ze svitků nebo tabulí do suti</t>
  </si>
  <si>
    <t>-1288551272</t>
  </si>
  <si>
    <t>stříšky nad vstupem</t>
  </si>
  <si>
    <t>197</t>
  </si>
  <si>
    <t>764001891</t>
  </si>
  <si>
    <t>Demontáž klempířských konstrukcí oplechování úžlabí do suti</t>
  </si>
  <si>
    <t>-1757211686</t>
  </si>
  <si>
    <t>198</t>
  </si>
  <si>
    <t>764002801</t>
  </si>
  <si>
    <t>Demontáž klempířských konstrukcí závětrné lišty do suti</t>
  </si>
  <si>
    <t>1081252824</t>
  </si>
  <si>
    <t>štíty u schodiště</t>
  </si>
  <si>
    <t>8,0</t>
  </si>
  <si>
    <t>199</t>
  </si>
  <si>
    <t>764002812</t>
  </si>
  <si>
    <t>Demontáž klempířských konstrukcí okapového plechu do suti, v krytině skládané</t>
  </si>
  <si>
    <t>1517025248</t>
  </si>
  <si>
    <t>200</t>
  </si>
  <si>
    <t>764002881</t>
  </si>
  <si>
    <t>Demontáž klempířských konstrukcí lemování střešních prostupů do suti</t>
  </si>
  <si>
    <t>-351672317</t>
  </si>
  <si>
    <t>odhad</t>
  </si>
  <si>
    <t>10,0</t>
  </si>
  <si>
    <t>201</t>
  </si>
  <si>
    <t>764004861</t>
  </si>
  <si>
    <t>Demontáž klempířských konstrukcí svodu do suti</t>
  </si>
  <si>
    <t>377581924</t>
  </si>
  <si>
    <t>viz. K1</t>
  </si>
  <si>
    <t>202</t>
  </si>
  <si>
    <t>764002851</t>
  </si>
  <si>
    <t>Demontáž klempířských konstrukcí oplechování parapetů do suti</t>
  </si>
  <si>
    <t>304459561</t>
  </si>
  <si>
    <t>203</t>
  </si>
  <si>
    <t>764212607</t>
  </si>
  <si>
    <t>Oplechování střešních prvků z pozinkovaného plechu s povrchovou úpravou úžlabí rš 670 mm</t>
  </si>
  <si>
    <t>2132830598</t>
  </si>
  <si>
    <t>(4,8+4,8+6,8+6,5+5,6)/Cos(25)</t>
  </si>
  <si>
    <t>úžlabí mansard</t>
  </si>
  <si>
    <t>3,8*4</t>
  </si>
  <si>
    <t>204</t>
  </si>
  <si>
    <t>764212663</t>
  </si>
  <si>
    <t>Oplechování střešních prvků z pozinkovaného plechu s povrchovou úpravou okapu okapovým plechem střechy rovné rš 250 mm</t>
  </si>
  <si>
    <t>-367716124</t>
  </si>
  <si>
    <t>36,5+7,5+65,5</t>
  </si>
  <si>
    <t>205</t>
  </si>
  <si>
    <t>764314612</t>
  </si>
  <si>
    <t>Lemování prostupů z pozinkovaného plechu s povrchovou úpravou bez lišty, střech s krytinou skládanou nebo z plechu</t>
  </si>
  <si>
    <t>1624019804</t>
  </si>
  <si>
    <t>206</t>
  </si>
  <si>
    <t>998764203</t>
  </si>
  <si>
    <t>Přesun hmot pro konstrukce klempířské stanovený procentní sazbou (%) z ceny vodorovná dopravní vzdálenost do 50 m v objektech výšky přes 12 do 24 m</t>
  </si>
  <si>
    <t>762483114</t>
  </si>
  <si>
    <t>207</t>
  </si>
  <si>
    <t>K040</t>
  </si>
  <si>
    <t>Vyčištění stávajícího dešťového žlabu</t>
  </si>
  <si>
    <t>-181714323</t>
  </si>
  <si>
    <t>208</t>
  </si>
  <si>
    <t>764004801</t>
  </si>
  <si>
    <t>Demontáž klempířských konstrukcí žlabu podokapního do suti</t>
  </si>
  <si>
    <t>-826004672</t>
  </si>
  <si>
    <t>109,5*0,2</t>
  </si>
  <si>
    <t>209</t>
  </si>
  <si>
    <t>764511404</t>
  </si>
  <si>
    <t>Žlab podokapní z pozinkovaného plechu včetně háků a čel půlkruhový rš 330 mm</t>
  </si>
  <si>
    <t>209859505</t>
  </si>
  <si>
    <t>210</t>
  </si>
  <si>
    <t>764004803</t>
  </si>
  <si>
    <t>Demontáž klempířských konstrukcí žlabu podokapního k dalšímu použití</t>
  </si>
  <si>
    <t>-1950255370</t>
  </si>
  <si>
    <t>předpoklad 80%</t>
  </si>
  <si>
    <t>109,5*0,8</t>
  </si>
  <si>
    <t>211</t>
  </si>
  <si>
    <t>764501103</t>
  </si>
  <si>
    <t>Montáž žlabu podokapního půlkruhového žlabu</t>
  </si>
  <si>
    <t>-1946973552</t>
  </si>
  <si>
    <t>212</t>
  </si>
  <si>
    <t>764216606</t>
  </si>
  <si>
    <t>Oplechování parapetů z pozinkovaného plechu s povrchovou úpravou rovných mechanicky kotvené, bez rohů rš 500 mm</t>
  </si>
  <si>
    <t>-1328082141</t>
  </si>
  <si>
    <t>213</t>
  </si>
  <si>
    <t>K006</t>
  </si>
  <si>
    <t>D+M prvku K1_x000d_
SVISLÝ DEŠŤOVÝ SVOD VČETNĚ 
NOVÝCH ÚCHYTŮ Á 1,5 M A KOLEN
 PRŮMĚR 120 mm_x000d_
POZINKOVANÝ PLECH TL. 0,55 mm, LAKOVANÝ, RAL VIZ VÝBĚR INVESTORA_x000d_
NAPOJIT DO STÁVAJÍCÍ DEŠŤOVÉ KANALIZACE</t>
  </si>
  <si>
    <t>-1980768056</t>
  </si>
  <si>
    <t>214</t>
  </si>
  <si>
    <t>K007</t>
  </si>
  <si>
    <t>D+M prvku K2_x000d_
OKAPNIČKOVA VIPLANIL LIŠTA_x000d_
VIPLANYL BÍLÍ_x000d_
ROZV Š. 230 mm_x000d_
KOTVENO SAMOŘEZNÝMI ŠROUBY DO OSB DESKY TL 15 MM</t>
  </si>
  <si>
    <t>-1026443083</t>
  </si>
  <si>
    <t>215</t>
  </si>
  <si>
    <t>K008</t>
  </si>
  <si>
    <t>D+M prvku K3_x000d_
ROHOVA VIPLANIL LIŠTA_x000d_
ROZV Š. 150 mm_x000d_
VIPLANYL BÍLÍ	_x000d_
KOTVENO PŘES KONTAKTNÍ ZATEPLENÍ DO ZDIVA</t>
  </si>
  <si>
    <t>-1849698519</t>
  </si>
  <si>
    <t>216</t>
  </si>
  <si>
    <t>K009</t>
  </si>
  <si>
    <t>D+M prvku K4_x000d_
ZAVĚTRNÁ OKRAJOVA VIPLANIL LIŠTA_x000d_
ROZV Š. 480 mm_x000d_
VIPLANYL BÍLÍ_x000d_
KOTVENO SAMOŘEZNÝMI ŠROUBY DO OSB DESKY TL 15 MM</t>
  </si>
  <si>
    <t>1910570668</t>
  </si>
  <si>
    <t>217</t>
  </si>
  <si>
    <t>K010</t>
  </si>
  <si>
    <t>D+M prvku K5_x000d_
Z LIŠTA-OCHRANA NOPOVÉ FOLIE, UCHYCENO POMOCÍ VRUTŮ DO POLYSTYRENU_x000d_
ROZV Š. 150 mm_x000d_
POZINKOVANÝ PLECH TL. 0,55 mm, LAKOVANÝ, RAL VIZ VÝBĚR INVESTORA</t>
  </si>
  <si>
    <t>-1041126064</t>
  </si>
  <si>
    <t>765</t>
  </si>
  <si>
    <t>Krytina skládaná</t>
  </si>
  <si>
    <t>218</t>
  </si>
  <si>
    <t>765121801</t>
  </si>
  <si>
    <t>Demontáž krytiny betonové na sucho, sklonu do 30° do suti</t>
  </si>
  <si>
    <t>-1208462736</t>
  </si>
  <si>
    <t>219</t>
  </si>
  <si>
    <t>765121821</t>
  </si>
  <si>
    <t>Demontáž krytiny betonové Příplatek k cenám za sklon přes 30° do suti</t>
  </si>
  <si>
    <t>-208160338</t>
  </si>
  <si>
    <t>220</t>
  </si>
  <si>
    <t>765121881</t>
  </si>
  <si>
    <t>Demontáž krytiny betonové hřebenů a nároží, sklonu do 30° z hřebenáčů na sucho do suti</t>
  </si>
  <si>
    <t>-673825847</t>
  </si>
  <si>
    <t>hřeben</t>
  </si>
  <si>
    <t>5,7+7,0+6,0+9,3+6,7+6,7+1,0+20,5+13,8+8,5</t>
  </si>
  <si>
    <t>nároží</t>
  </si>
  <si>
    <t>(5,0+4,8+5,6+5,6+13,7+8,0+5,6+5,6+7,0+4,5)/Cos(25)</t>
  </si>
  <si>
    <t>nároží mansard</t>
  </si>
  <si>
    <t>3,8*7</t>
  </si>
  <si>
    <t>221</t>
  </si>
  <si>
    <t>765121891</t>
  </si>
  <si>
    <t>-1916713921</t>
  </si>
  <si>
    <t>222</t>
  </si>
  <si>
    <t>765123011</t>
  </si>
  <si>
    <t>Krytina betonová drážková sklonu střechy do 30° na sucho povrch s trasparentním nástřikem</t>
  </si>
  <si>
    <t>218792657</t>
  </si>
  <si>
    <t>223</t>
  </si>
  <si>
    <t>765123511</t>
  </si>
  <si>
    <t>Krytina betonová drážková sklonu střechy do 30° na sucho štítová hrana z okrajových tašek s povrchem s trasparentním nástřikem</t>
  </si>
  <si>
    <t>1679809631</t>
  </si>
  <si>
    <t>2,0+2,0</t>
  </si>
  <si>
    <t>224</t>
  </si>
  <si>
    <t>765191031</t>
  </si>
  <si>
    <t>Montáž pojistné hydroizolační fólie lepení těsnících pásků pod kontralatě</t>
  </si>
  <si>
    <t>-1031777559</t>
  </si>
  <si>
    <t>viz. kontralatě</t>
  </si>
  <si>
    <t>1198,884</t>
  </si>
  <si>
    <t>225</t>
  </si>
  <si>
    <t>28329304</t>
  </si>
  <si>
    <t>páska těsnící jednostranně lepící parotěsných folií 3x30 mm</t>
  </si>
  <si>
    <t>1095319721</t>
  </si>
  <si>
    <t>1198,884*1,1 'Přepočtené koeficientem množství</t>
  </si>
  <si>
    <t>226</t>
  </si>
  <si>
    <t>K057</t>
  </si>
  <si>
    <t>Příplatek za systémové doplňky střešní krytiny (dle doporučení výrobce)- protisněhové tašky, odvětrávací tašky, prostupové tašky, nášlapné tašky, rozdělovací hřebenáče atd.</t>
  </si>
  <si>
    <t>-1750991955</t>
  </si>
  <si>
    <t>227</t>
  </si>
  <si>
    <t>765123122</t>
  </si>
  <si>
    <t>Krytina betonová drážková sklonu střechy do 30° na sucho okapová hrana s větrací mřížkou univerzální</t>
  </si>
  <si>
    <t>724891051</t>
  </si>
  <si>
    <t>228</t>
  </si>
  <si>
    <t>765123211</t>
  </si>
  <si>
    <t>Krytina betonová drážková sklonu střechy do 30° na sucho nárožní hrana s větracím pásem lepícím z hřebenáčů s povrchem s trasparentním nástřikem</t>
  </si>
  <si>
    <t>-961024914</t>
  </si>
  <si>
    <t>229</t>
  </si>
  <si>
    <t>765123311</t>
  </si>
  <si>
    <t>Krytina betonová drážková sklonu střechy do 30° na sucho hřeben s větracím pásem z hřebenáčů s povrchem s trasparentním nástřikem</t>
  </si>
  <si>
    <t>1267181267</t>
  </si>
  <si>
    <t>230</t>
  </si>
  <si>
    <t>765123411</t>
  </si>
  <si>
    <t>Krytina betonová drážková sklonu střechy do 30° na sucho úžlabí na plech s kovovým těsnícím pásem</t>
  </si>
  <si>
    <t>-16036381</t>
  </si>
  <si>
    <t>231</t>
  </si>
  <si>
    <t>765123913</t>
  </si>
  <si>
    <t>Krytina betonová drážková sklonu střechy do 30° na sucho Příplatek cenám za sklon přes 50°</t>
  </si>
  <si>
    <t>2023428338</t>
  </si>
  <si>
    <t>232</t>
  </si>
  <si>
    <t>765191023</t>
  </si>
  <si>
    <t>Montáž pojistné hydroizolační fólie kladené ve sklonu přes 20° s lepenými přesahy na bednění nebo tepelnou izolaci</t>
  </si>
  <si>
    <t>1204765535</t>
  </si>
  <si>
    <t>233</t>
  </si>
  <si>
    <t>28329295</t>
  </si>
  <si>
    <t>membrána podstřešní (reakce na oheň - třída E) 150 g/m2 s aplikovanou spojovací páskou</t>
  </si>
  <si>
    <t>2083219706</t>
  </si>
  <si>
    <t>999,07*1,1 'Přepočtené koeficientem množství</t>
  </si>
  <si>
    <t>234</t>
  </si>
  <si>
    <t>765191901</t>
  </si>
  <si>
    <t>Demontáž pojistné hydroizolační fólie kladené ve sklonu do 30°</t>
  </si>
  <si>
    <t>380316395</t>
  </si>
  <si>
    <t>235</t>
  </si>
  <si>
    <t>765191911</t>
  </si>
  <si>
    <t>Demontáž pojistné hydroizolační fólie kladené ve sklonu přes 30°</t>
  </si>
  <si>
    <t>1335793182</t>
  </si>
  <si>
    <t>236</t>
  </si>
  <si>
    <t>765192001</t>
  </si>
  <si>
    <t>Nouzové zakrytí střechy plachtou</t>
  </si>
  <si>
    <t>-1475132639</t>
  </si>
  <si>
    <t>237</t>
  </si>
  <si>
    <t>998765203</t>
  </si>
  <si>
    <t>Přesun hmot pro krytiny skládané stanovený procentní sazbou (%) z ceny vodorovná dopravní vzdálenost do 50 m v objektech výšky přes 12 do 24 m</t>
  </si>
  <si>
    <t>844700756</t>
  </si>
  <si>
    <t>766</t>
  </si>
  <si>
    <t>Konstrukce truhlářské</t>
  </si>
  <si>
    <t>238</t>
  </si>
  <si>
    <t>766441821</t>
  </si>
  <si>
    <t>Demontáž parapetních desek dřevěných nebo plastových šířky do 300 mm délky přes 1m</t>
  </si>
  <si>
    <t>1378447002</t>
  </si>
  <si>
    <t>7+59+2</t>
  </si>
  <si>
    <t>239</t>
  </si>
  <si>
    <t>766673812</t>
  </si>
  <si>
    <t>Demontáž střešních oken na krytině vlnité a prejzové, sklonu přes 45°</t>
  </si>
  <si>
    <t>-76597307</t>
  </si>
  <si>
    <t>O04</t>
  </si>
  <si>
    <t>240</t>
  </si>
  <si>
    <t>766694112</t>
  </si>
  <si>
    <t>Montáž ostatních truhlářských konstrukcí parapetních desek dřevěných nebo plastových šířky do 300 mm, délky přes 1000 do 1600 mm</t>
  </si>
  <si>
    <t>-135278287</t>
  </si>
  <si>
    <t>241</t>
  </si>
  <si>
    <t>611x1</t>
  </si>
  <si>
    <t>parapet plastový vnitřní, barva buk světlý, d=200mm</t>
  </si>
  <si>
    <t>1183725291</t>
  </si>
  <si>
    <t>7*1,44</t>
  </si>
  <si>
    <t>59*1,5</t>
  </si>
  <si>
    <t>2*1,54</t>
  </si>
  <si>
    <t>242</t>
  </si>
  <si>
    <t>61144019</t>
  </si>
  <si>
    <t>koncovka k parapetu plastovému vnitřnímu 1 pár</t>
  </si>
  <si>
    <t>sada</t>
  </si>
  <si>
    <t>-934613931</t>
  </si>
  <si>
    <t>243</t>
  </si>
  <si>
    <t>998766203</t>
  </si>
  <si>
    <t>Přesun hmot pro konstrukce truhlářské stanovený procentní sazbou (%) z ceny vodorovná dopravní vzdálenost do 50 m v objektech výšky přes 12 do 24 m</t>
  </si>
  <si>
    <t>-998163306</t>
  </si>
  <si>
    <t>244</t>
  </si>
  <si>
    <t>K029</t>
  </si>
  <si>
    <t>D+M prvku D.01/P vč. parotěsných a paropropustných pásek_x000d_
1470/1970+900_x000d_
DVEŘE DVOUKŘÍDLÉ - VSTUPNÍ, Uw=max. 1,1 W/m²K,g min= 0,40_x000d_
KŘÍDLO:	OTEVÍRAVÉ, SVĚTLÍK - PEVNÉ ZASKLENÍ_x000d_
DVEŘNÍ RÁM:	3-KOMOROVÝ HLINÍKOVÝ PROFIL S PŘERUŠENÝM TEPELNÝM MOSTEM,_x000d_
		STAVEBNÍ HLOUBKA MIN.72MM, ŠÍŘKA RÁMU MIN.50MM (MUSÍ UMOŽNIT ZATEPLENÍ 			OSTĚNÍ, NADPRAŽÍ A PARAPETU IZOLANTEM TL.30MM), VÝZTUHA Fe/Zn, BARVA 			BÍLÁ_x000d_
RÁM KŘÍDLA:	S OKAPNIČKOU, DORAZOVÉ TĚSNĚNÍ,_x000d_
KOVÁNÍ:	KLIKA/KOULE S KRYTÍM, VLOŽKA 40/55 - ZÁKLADNÍ STUPEŇ BEZPEČNOSTI - DLE 			PROHLÁŠENÍ O SHODĚ, CELOOBVODOVÉ SYSTÉMOVÉ KOVÁNÍ S MIN. 2 BEZPEČNOSTNÍMI 		UZÁVĚRY VČETNĚ MIKROVENTILACE_x000d_
ZASKLENÍ:	4-16-4, IZOLAČNÍ DVOJSKLO, ČIRÉ ZE 2/3 (1/3 PLNÝ PANEL),_x000d_
		MEZISKELNÍ RÁMEČEK_x000d_
POZNÁMKA:	PRÁH TL.20MM, VÝŠKA OKOPU 150MM</t>
  </si>
  <si>
    <t>-1436530384</t>
  </si>
  <si>
    <t>245</t>
  </si>
  <si>
    <t>K030</t>
  </si>
  <si>
    <t>D+M prvku D.02/P vč. parotěsných a paropropustných pásek_x000d_
1470/1970+900_x000d_
DVEŘE DVOUKŘÍDLÉ - VSTUPNÍ, Uw=max. 1,1 W/m²K,g min= 0,40_x000d_
KŘÍDLO:	OTEVÍRAVÉ, SVĚTLÍK - PEVNÉ ZASKLENÍ_x000d_
DVEŘNÍ RÁM:	3-KOMOROVÝ HLINÍKOVÝ PROFIL S PŘERUŠENÝM TEPELNÝM MOSTEM,_x000d_
		STAVEBNÍ HLOUBKA MIN.72MM, ŠÍŘKA RÁMU MIN.50MM (MUSÍ UMOŽNIT ZATEPLENÍ 			OSTĚNÍ, NADPRAŽÍ A PARAPETU IZOLANTEM TL.30MM), VÝZTUHA Fe/Zn, BARVA 			BÍLÁ_x000d_
RÁM KŘÍDLA:	S OKAPNIČKOU, DORAZOVÉ TĚSNĚNÍ,_x000d_
KOVÁNÍ:	KLIKA/KOULE S KRYTÍM, VLOŽKA 40/55 - ZÁKLADNÍ STUPEŇ BEZPEČNOSTI - DLE 			PROHLÁŠENÍ O SHODĚ, CELOOBVODOVÉ SYSTÉMOVÉ KOVÁNÍ S MIN. 2 BEZPEČNOSTNÍMI 		UZÁVĚRY VČETNĚ MIKROVENTILACE_x000d_
ZASKLENÍ:	4-16-4, IZOLAČNÍ DVOJSKLO, ČIRÉ ZE 2/3 (1/3 PLNÝ PANEL),_x000d_
		MEZISKELNÍ RÁMEČEK_x000d_
POZNÁMKA:	PRÁH TL.20MM, VÝŠKA OKOPU 150MM</t>
  </si>
  <si>
    <t>2134416264</t>
  </si>
  <si>
    <t>246</t>
  </si>
  <si>
    <t>K031</t>
  </si>
  <si>
    <t>D+M prvku D.03/L vč. parotěsných a paropropustných pásek_x000d_
1300/1970_x000d_
DVEŘE DVOUKŘÍDLÉ - VSTUPNÍ, Uw=max. 1,1 W/m²K,g min= 0,4_x000d_
KŘÍDLO:	OTEVÍRAVÉ_x000d_
DVEŘNÍ RÁM:	3-KOMOROVÝ HLINÍKOVÝ PROFIL S PŘERUŠENÝM TEPELNÝM MOSTEM,_x000d_
		STAVEBNÍ HLOUBKA MIN.72MM, ŠÍŘKA RÁMU MIN.50MM (MUSÍ UMOŽNIT ZATEPLENÍ 			OSTĚNÍ, NADPRAŽÍ A PARAPETU IZOLANTEM TL.30MM), VÝZTUHA Fe/Zn, BARVA 			BÍLÁ_x000d_
RÁM KŘÍDLA:	S OKAPNIČKOU, DORAZOVÉ TĚSNĚNÍ,_x000d_
KOVÁNÍ:	KLIKA/KOULE S KRYTÍM, VLOŽKA 40/55 - ZÁKLADNÍ STUPEŇ BEZPEČNOSTI - DLE 			PROHLÁŠENÍ O SHODĚ, CELOOBVODOVÉ SYSTÉMOVÉ KOVÁNÍ S MIN. 2 					BEZPEČNOSTNÍMI UZÁVĚRY VČETNĚ MIKROVENTILACE_x000d_
ZASKLENÍ:	4-16-4, IZOLAČNÍ DVOJSKLO, ČIRÉ ZE 2/3 (1/3 PLNÝ PANEL),_x000d_
		MEZISKELNÍ RÁMEČEK_x000d_
POZNÁMKA:	PRÁH TL.20MM, VÝŠKA OKOPU 150MM</t>
  </si>
  <si>
    <t>348147689</t>
  </si>
  <si>
    <t>247</t>
  </si>
  <si>
    <t>K032</t>
  </si>
  <si>
    <t>D+M prvku D.04/L vč. parotěsných a paropropustných pásek_x000d_
1450/2100+800_x000d_
DVEŘE DVOUKŘÍDLÉ - BALKÓNOVÉ, Uw=max. 1,1 W/m²K ,g min= 0,40_x000d_
KŘÍDLO:	OTEVÍRAVÉ, SVĚTLÍK - PEVNÉ ZASKLENÍ_x000d_
DVEŘNÍ RÁM:	5TI ČI 6TI KOMOROVÝ PLASTOVÝ PROFIL Z PVC-U VE TŘÍDĚ A,_x000d_
		STAVEBNÍ HLOUBKA MIN.80MM, ŠÍŘKA RÁMU MIN.50MM (MUSÍ UMOŽNIT ZATEPLENÍ 			OSTĚNÍ, NADPRAŽÍ A PARAPETU IZOLANTEM TL.30MM), VÝZTUHA Fe/Zn, BARVA 			BÍLÁ_x000d_
RÁM KŘÍDLA:	S OKAPNIČKOU, DVOJITÉ DORAZOVÉ TĚSNĚNÍ, VÝZTUHA Fe/Zn, BARVA BÍLÁ_x000d_
PODKLADNÍ PROFIL,MEZIOKENNÍ PROFIL:		4 A VÍCEKOMOROVÝ,SPOJ S RÁMEM OKNA 								VYTĚSNĚN, BARVA BÍLÁ_x000d_
KOVÁNÍ:	KLIKA/MADLO, CELOOBVODOVÉ SYSTÉMOVÉ KOVÁNÍ S MIN.2 BEZPEČNOSTNÍMI 			UZÁVĚRY VČETNĚ MIKROVENTILACE, ZÁKLADNÍ STUPEŇ BEZPEČNOSTI - DLE 				PROHLÁŠENÍ O SHODĚ_x000d_
ZASKLENÍ:	4-16-4, IZOLAČNÍ DVOJSKLO, ČIRÉ, PLASTOVÝ MEZISKELNÍ RÁMEČEK_x000d_
POZNÁMKA:	AL. PRÁH</t>
  </si>
  <si>
    <t>1619092689</t>
  </si>
  <si>
    <t>248</t>
  </si>
  <si>
    <t>K033</t>
  </si>
  <si>
    <t>D+M prvku O.01 vč. parotěsných a paropropustných pásek_x000d_
1440 x 880_x000d_
OKNO DVOUKŘÍDLÉ, Uw=max. 1,2 W/m²K_x000d_
KŘÍDLO:	OTEVÍRAVÉ, PEVNÉ-OKNA_x000d_
RÁM OKNA:	5TI ČI 6TI KOMOROVÝ PLASTOVÝ PROFIL Z PVC-U VE TŘÍDĚ A,_x000d_
		STAVEBNÍ HLOUBKA MIN.70MM, ŠÍŘKA RÁMU MIN.50MM (MUSÍ UMOŽNIT ZATEPLENÍ 			OSTĚNÍ, NADPRAŽÍ A PARAPETU IZOLANTEM TL.30MM), VÝZTUHA Fe/Zn, BARVA 			BÍLÁ_x000d_
RÁM KŘÍDLA:	S OKAPNIČKOU, DVOJITÉ DORAZOVÉ TĚSNĚNÍ, VÝZTUHA Fe/Zn, BARVA BÍLÁ_x000d_
 		- SJEDNOTIT S BAREVNOSTÍ OKEN STÁVAJÍCÍHO OBJEKTU_x000d_
PODKLADNÍ PROFIL,MEZIOKENNÍ PROFIL:		4 A VÍCEKOMOROVÝ,SPOJ S RÁMEM OKNA 								VYTĚSNĚN, BARVA BÍLÁ/ZLATÝ DUB _x000d_
KOVÁNÍ:	CELOOBVODOVÉ SYSTÉMOVÉ KOVÁNÍ S MIN. 2 BEZPEČNOSTNÍMI UZÁVĚRY VČETNĚ MIKROVENTILACE, ZÁKLADNÍ STUPEŇ BEZPEČNOSTI - DLE PROHLÁŠENÍ O SHODĚ_x000d_
ZASKLENÍ:	ČIRÉ, 4-16-4, IZOLAČNÍ DVOJSKLO, PLASTOVÝ MEZISKELNÍ RÁMEČEK_x000d_
PARAPET VNITŘNÍ:	PLASTOVÝ, BARVA BUK SVĚTLÝ,D=200MM_x000d_
PARAPET VNĚJŠÍ:	POZINKOVANÝ PLECH TL. MIN. 0,55 MM, BARVA ŠEDÁ, SPÁD OD OBJEKTU,D=370MM_x000d_
POZNÁMKA: VNĚJŠÍ MŘÍŽ BUDE DEMONTOVÁNA A POTÉ ZPĚTNĚ NAMONTOVÁNA - NOVÝ NÁTĚR	</t>
  </si>
  <si>
    <t>173396165</t>
  </si>
  <si>
    <t>249</t>
  </si>
  <si>
    <t>K034</t>
  </si>
  <si>
    <t>D+M prvku O.02 vč. parotěsných a paropropustných pásek_x000d_
1500 x 2100_x000d_
OKNO DVOUKŘÍDLÉ, Uw=max. 1,0 W/m²K,g min= 0,40_x000d_
KŘÍDLO:	OTEVÍRAVÉ, PEVNÉ-OKNA_x000d_
RÁM OKNA:	5TI ČI 6TI KOMOROVÝ PLASTOVÝ PROFIL Z PVC-U VE TŘÍDĚ A,_x000d_
		STAVEBNÍ HLOUBKA MIN.70MM, ŠÍŘKA RÁMU MIN.50MM (MUSÍ UMOŽNIT ZATEPLENÍ 			OSTĚNÍ, NADPRAŽÍ A PARAPETU IZOLANTEM TL.30MM), VÝZTUHA Fe/Zn, BARVA 			BÍLÁ_x000d_
RÁM KŘÍDLA:	S OKAPNIČKOU, DVOJITÉ DORAZOVÉ TĚSNĚNÍ, VÝZTUHA Fe/Zn, BARVA BÍLÁ_x000d_
 		- SJEDNOTIT S BAREVNOSTÍ OKEN STÁVAJÍCÍHO OBJEKTU_x000d_
PODKLADNÍ PROFIL,MEZIOKENNÍ PROFIL:		4 A VÍCEKOMOROVÝ,SPOJ S RÁMEM OKNA 								VYTĚSNĚN, BARVA BÍLÁ/ZLATÝ DUB _x000d_
KOVÁNÍ:	CELOOBVODOVÉ SYSTÉMOVÉ KOVÁNÍ S MIN. 2 BEZPEČNOSTNÍMI UZÁVĚRY VČETNĚ MIKROVENTILACE, ZÁKLADNÍ STUPEŇ BEZPEČNOSTI - DLE PROHLÁŠENÍ O SHODĚ_x000d_
ZASKLENÍ:	ČIRÉ, 4-16-4, IZOLAČNÍ DVOJSKLO, PLASTOVÝ MEZISKELNÍ RÁMEČEK</t>
  </si>
  <si>
    <t>1958221687</t>
  </si>
  <si>
    <t>250</t>
  </si>
  <si>
    <t>K035</t>
  </si>
  <si>
    <t>D+M prvku O.03 vč. parotěsných a paropropustných pásek_x000d_
1540 x 2100_x000d_
OKNO DVOUKŘÍDLÉ, Uw=max. 1,0 W/m²K,g min= 0,40 _x000d_
KŘÍDLO:	OTEVÍRAVÉ, PEVNÉ-OKNA_x000d_
RÁM OKNA:	5TI ČI 6TI KOMOROVÝ PLASTOVÝ PROFIL Z PVC-U VE TŘÍDĚ A,_x000d_
		STAVEBNÍ HLOUBKA MIN.70MM, ŠÍŘKA RÁMU MIN.50MM (MUSÍ UMOŽNIT ZATEPLENÍ 			OSTĚNÍ, NADPRAŽÍ A PARAPETU IZOLANTEM TL.30MM), VÝZTUHA Fe/Zn, BARVA 			BÍLÁ_x000d_
RÁM KŘÍDLA:	S OKAPNIČKOU, DVOJITÉ DORAZOVÉ TĚSNĚNÍ, VÝZTUHA Fe/Zn, BARVA BÍLÁ_x000d_
 		- SJEDNOTIT S BAREVNOSTÍ OKEN STÁVAJÍCÍHO OBJEKTU_x000d_
PODKLADNÍ PROFIL,MEZIOKENNÍ PROFIL:		4 A VÍCEKOMOROVÝ,SPOJ S RÁMEM OKNA 								VYTĚSNĚN, BARVA BÍLÁ/ZLATÝ DUB _x000d_
KOVÁNÍ:	CELOOBVODOVÉ SYSTÉMOVÉ KOVÁNÍ S MIN. 2 BEZPEČNOSTNÍMI UZÁVĚRY VČETNĚ MIKROVENTILACE, ZÁKLADNÍ STUPEŇ BEZPEČNOSTI - DLE PROHLÁŠENÍ O SHODĚ_x000d_
ZASKLENÍ:	ČIRÉ, 4-16-4, IZOLAČNÍ DVOJSKLO, PLASTOVÝ MEZISKELNÍ RÁMEČEK</t>
  </si>
  <si>
    <t>-173074944</t>
  </si>
  <si>
    <t>251</t>
  </si>
  <si>
    <t>K036</t>
  </si>
  <si>
    <t>D+M prvku O.04 _x000d_
780 x 1400_x000d_
OKNO STŘEŠNÍ -REFERENČNĚ VELUX MK 08, Uw=max. 1,0 W/m²K,g min= 0,4_x000d_
KŘÍDLO:	VÝKLOPNE,SPODNÍ OTVÍRÁNÍ, _x000d_
RÁM OKNA: 	BARVA BÍLÁ_x000d_
KOVÁNÍ:	VÝBĚR INVESTORA_x000d_
MIKROVENTILACE, ZÁKLADNÍ STUPEŇ BEZPEČNOSTI - DLE PROHLÁŠENÍ O SHODĚ_x000d_
ZASKLENÍ:	 IZOLAČNÍ DVOJSKLO(TROJSKLO), PLASTOVÝ MEZISKELNÍ RÁMEČEK_x000d_
PARAPET VNITŘNÍ:	PŮVODNÍ_x000d_
VNĚJŠÍ LEMOVANÍ:	EDW MK08 2000OBJEKTU,D=350MM_x000d_
POZNÁMKA:MONTÁŽNÍ SADA PRO SADROKARTONOVÉ OSTĚNÍ</t>
  </si>
  <si>
    <t>1378600269</t>
  </si>
  <si>
    <t>767</t>
  </si>
  <si>
    <t>Konstrukce zámečnické</t>
  </si>
  <si>
    <t>252</t>
  </si>
  <si>
    <t>998767203</t>
  </si>
  <si>
    <t>Přesun hmot pro zámečnické konstrukce stanovený procentní sazbou (%) z ceny vodorovná dopravní vzdálenost do 50 m v objektech výšky přes 12 do 24 m</t>
  </si>
  <si>
    <t>-602556160</t>
  </si>
  <si>
    <t>253</t>
  </si>
  <si>
    <t>K050</t>
  </si>
  <si>
    <t>Demontáž stávající větrací mřížky</t>
  </si>
  <si>
    <t>1702696793</t>
  </si>
  <si>
    <t>254</t>
  </si>
  <si>
    <t>K011</t>
  </si>
  <si>
    <t>D+M prvku Z1_x000d_
POZINKOVANÁ MŘÍŽKA S PRODIDEŠŤOVÝMI_x000d_
ŽALUZIEMI ODVĚTRÁNÍ 400X300 MM_x000d_
POZINKOVANÁ OCEL, LAKOVANÁ,RAL VIZ VÝBĚR INVESTORA_x000d_
ROZMĚRY OVĚŘIT NA STAVBĚ</t>
  </si>
  <si>
    <t>KS</t>
  </si>
  <si>
    <t>-218296299</t>
  </si>
  <si>
    <t>255</t>
  </si>
  <si>
    <t>K013</t>
  </si>
  <si>
    <t>D+M prvku Z3_x000d_
Kombinovaná plastová mřížka pro kombinaci větrání a nasávání s regulovatelnou žaluzií, uzavíratelná REGULACÍ MV Rs SE SÍTÍ PROTI_x000d_
HMYZU_x000d_
154X154
mm_x000d_
PLAST	</t>
  </si>
  <si>
    <t>1771601310</t>
  </si>
  <si>
    <t>256</t>
  </si>
  <si>
    <t>K037</t>
  </si>
  <si>
    <t>Demontáž stávající okenní mříže v okně O.01</t>
  </si>
  <si>
    <t>1260816919</t>
  </si>
  <si>
    <t>257</t>
  </si>
  <si>
    <t>K038</t>
  </si>
  <si>
    <t>Renovace stávající okenní mříže v okně O.01</t>
  </si>
  <si>
    <t>927241313</t>
  </si>
  <si>
    <t>258</t>
  </si>
  <si>
    <t>K039</t>
  </si>
  <si>
    <t>Zpětná montáž stávající okenní mříže vč. úpravy kotvení v okně O.01</t>
  </si>
  <si>
    <t>1337205479</t>
  </si>
  <si>
    <t>259</t>
  </si>
  <si>
    <t>K0371</t>
  </si>
  <si>
    <t>Demontáž stávající okenní mříže u lodžie</t>
  </si>
  <si>
    <t>1976763961</t>
  </si>
  <si>
    <t>u lodžie</t>
  </si>
  <si>
    <t>260</t>
  </si>
  <si>
    <t>K0381</t>
  </si>
  <si>
    <t>Renovace stávající okenní mříže u lodžie</t>
  </si>
  <si>
    <t>481100003</t>
  </si>
  <si>
    <t>261</t>
  </si>
  <si>
    <t>K0391</t>
  </si>
  <si>
    <t>Zpětná montáž stávající okenní mříže vč. úpravy kotvení u lodžie</t>
  </si>
  <si>
    <t>-977245347</t>
  </si>
  <si>
    <t>262</t>
  </si>
  <si>
    <t>K052</t>
  </si>
  <si>
    <t>Demontáž stávajícího zábradlí</t>
  </si>
  <si>
    <t>1094782505</t>
  </si>
  <si>
    <t>schodiště</t>
  </si>
  <si>
    <t>(3,2+0,7)</t>
  </si>
  <si>
    <t>263</t>
  </si>
  <si>
    <t>K053</t>
  </si>
  <si>
    <t>Renovace stávajícího zábradlí</t>
  </si>
  <si>
    <t>-1567135074</t>
  </si>
  <si>
    <t>264</t>
  </si>
  <si>
    <t>K054</t>
  </si>
  <si>
    <t>Zpětná montáž stávajícího zábradlí vč. úpravy kotvení</t>
  </si>
  <si>
    <t>276656343</t>
  </si>
  <si>
    <t>784</t>
  </si>
  <si>
    <t>Dokončovací práce - malby a tapety</t>
  </si>
  <si>
    <t>265</t>
  </si>
  <si>
    <t>784181111</t>
  </si>
  <si>
    <t>Penetrace podkladu jednonásobná základní silikátová v místnostech výšky do 3,80 m</t>
  </si>
  <si>
    <t>-61781352</t>
  </si>
  <si>
    <t>viz. štuková omítka ostění</t>
  </si>
  <si>
    <t>82,556</t>
  </si>
  <si>
    <t>173,0</t>
  </si>
  <si>
    <t>ostění oken</t>
  </si>
  <si>
    <t>148,24*0,5</t>
  </si>
  <si>
    <t>266</t>
  </si>
  <si>
    <t>784221101</t>
  </si>
  <si>
    <t>Malby z malířských směsí otěruvzdorných za sucha dvojnásobné, bílé za sucha otěruvzdorné dobře v místnostech výšky do 3,80 m</t>
  </si>
  <si>
    <t>-653864738</t>
  </si>
  <si>
    <t>viz penetrace</t>
  </si>
  <si>
    <t>1183,048</t>
  </si>
  <si>
    <t>VRN - Ostatní a vedlejší náklady</t>
  </si>
  <si>
    <t>VRN - Vedlejší rozpočtové náklady</t>
  </si>
  <si>
    <t>Vedlejší rozpočtové náklady</t>
  </si>
  <si>
    <t>K001</t>
  </si>
  <si>
    <t xml:space="preserve">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staveniště. Obsahuje dopravu pracovníků na stavbu.								_x000d_
</t>
  </si>
  <si>
    <t>-932725992</t>
  </si>
  <si>
    <t>K002</t>
  </si>
  <si>
    <t xml:space="preserve">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									_x000d_
</t>
  </si>
  <si>
    <t>-896245059</t>
  </si>
  <si>
    <t>K003</t>
  </si>
  <si>
    <t>Provedení výtažných zkoušek, ověření soudržnosti podkladu a přídržnost lepící hmoty</t>
  </si>
  <si>
    <t>-123897710</t>
  </si>
  <si>
    <t>K004</t>
  </si>
  <si>
    <t>Prohlídka, posouzení a návrhy řešení statika</t>
  </si>
  <si>
    <t>-2091095760</t>
  </si>
  <si>
    <t>Ochrana zeleně a kontrukcí kolem objektu</t>
  </si>
  <si>
    <t>-34279632</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</si>
  <si>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</si>
  <si>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</si>
  <si>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1093050152</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</si>
  <si>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</si>
  <si>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</si>
  <si>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1687645945</t>
  </si>
  <si>
    <t>x785</t>
  </si>
  <si>
    <t>Výrobní a dílenská dokumentace</t>
  </si>
  <si>
    <t>582457424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</si>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</sst>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4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5"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17" fillId="3"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8" fillId="0" borderId="0" xfId="0" applyFont="1" applyBorder="1" applyAlignment="1">
      <alignment horizontal="left" vertical="center"/>
    </xf>
    <xf numFmtId="0" fontId="0" fillId="0" borderId="6" xfId="0" applyBorder="1"/>
    <xf numFmtId="0" fontId="17"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lignment horizontal="left" vertical="top"/>
    </xf>
    <xf numFmtId="0" fontId="2" fillId="0" borderId="0" xfId="0" applyFont="1" applyBorder="1" applyAlignment="1">
      <alignment horizontal="left" vertical="center"/>
    </xf>
    <xf numFmtId="0" fontId="21" fillId="0" borderId="0" xfId="0" applyFont="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21" fillId="0" borderId="0" xfId="0" applyFont="1" applyAlignment="1">
      <alignment horizontal="left" vertical="center"/>
    </xf>
    <xf numFmtId="0" fontId="20"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2" fillId="0" borderId="8" xfId="0" applyFont="1" applyBorder="1" applyAlignment="1">
      <alignment horizontal="left" vertical="center"/>
    </xf>
    <xf numFmtId="0" fontId="0" fillId="0" borderId="8" xfId="0" applyFont="1" applyBorder="1" applyAlignment="1">
      <alignment vertical="center"/>
    </xf>
    <xf numFmtId="4" fontId="22" fillId="0" borderId="8" xfId="0" applyNumberFormat="1"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4" fontId="21" fillId="0" borderId="0" xfId="0" applyNumberFormat="1" applyFont="1" applyBorder="1" applyAlignment="1">
      <alignmen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3" fillId="5" borderId="10" xfId="0" applyFont="1" applyFill="1" applyBorder="1" applyAlignment="1">
      <alignment horizontal="lef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8" fillId="0" borderId="0" xfId="0" applyFont="1" applyAlignment="1">
      <alignment horizontal="left" vertical="center"/>
    </xf>
    <xf numFmtId="0" fontId="2" fillId="0" borderId="5" xfId="0" applyFont="1" applyBorder="1" applyAlignment="1">
      <alignment vertical="center"/>
    </xf>
    <xf numFmtId="0" fontId="20"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3" fillId="0" borderId="0" xfId="0" applyFont="1" applyAlignment="1">
      <alignment vertical="center"/>
    </xf>
    <xf numFmtId="165" fontId="2" fillId="0" borderId="0" xfId="0" applyNumberFormat="1" applyFont="1" applyAlignment="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0" fillId="0" borderId="19" xfId="0" applyFont="1" applyBorder="1" applyAlignment="1">
      <alignmen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0" fillId="6" borderId="10" xfId="0" applyFont="1" applyFill="1" applyBorder="1" applyAlignment="1">
      <alignmen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2" fillId="6" borderId="11" xfId="0" applyFont="1" applyFill="1" applyBorder="1" applyAlignment="1">
      <alignment horizontal="center" vertical="center"/>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0" fillId="0" borderId="15"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3" fillId="0" borderId="0" xfId="0" applyFont="1" applyAlignment="1">
      <alignment horizontal="center" vertical="center"/>
    </xf>
    <xf numFmtId="4" fontId="24" fillId="0" borderId="18"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9" xfId="0" applyNumberFormat="1" applyFont="1" applyBorder="1" applyAlignment="1">
      <alignmen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0" fillId="0" borderId="0" xfId="0" applyFont="1" applyAlignment="1">
      <alignment horizontal="center" vertical="center"/>
    </xf>
    <xf numFmtId="4" fontId="31" fillId="0" borderId="18" xfId="0" applyNumberFormat="1" applyFont="1" applyBorder="1" applyAlignment="1">
      <alignment vertical="center"/>
    </xf>
    <xf numFmtId="4" fontId="31" fillId="0" borderId="0" xfId="0" applyNumberFormat="1" applyFont="1" applyBorder="1" applyAlignment="1">
      <alignment vertical="center"/>
    </xf>
    <xf numFmtId="166" fontId="31" fillId="0" borderId="0" xfId="0" applyNumberFormat="1" applyFont="1" applyBorder="1" applyAlignment="1">
      <alignment vertical="center"/>
    </xf>
    <xf numFmtId="4" fontId="31" fillId="0" borderId="19" xfId="0" applyNumberFormat="1" applyFont="1" applyBorder="1" applyAlignment="1">
      <alignment vertical="center"/>
    </xf>
    <xf numFmtId="0" fontId="4" fillId="0" borderId="0" xfId="0" applyFont="1" applyAlignment="1">
      <alignment horizontal="left" vertical="center"/>
    </xf>
    <xf numFmtId="4" fontId="31" fillId="0" borderId="23" xfId="0" applyNumberFormat="1" applyFont="1" applyBorder="1" applyAlignment="1">
      <alignment vertical="center"/>
    </xf>
    <xf numFmtId="4" fontId="31" fillId="0" borderId="24" xfId="0" applyNumberFormat="1" applyFont="1" applyBorder="1" applyAlignment="1">
      <alignment vertical="center"/>
    </xf>
    <xf numFmtId="166" fontId="31" fillId="0" borderId="24" xfId="0" applyNumberFormat="1" applyFont="1" applyBorder="1" applyAlignment="1">
      <alignment vertical="center"/>
    </xf>
    <xf numFmtId="4" fontId="31" fillId="0" borderId="25" xfId="0" applyNumberFormat="1" applyFont="1" applyBorder="1" applyAlignment="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2" fillId="0" borderId="0" xfId="0" applyFont="1" applyBorder="1" applyAlignment="1">
      <alignment horizontal="left" vertical="center"/>
    </xf>
    <xf numFmtId="4" fontId="25"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lignment horizontal="lef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3"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0" fillId="0" borderId="0" xfId="0" applyFont="1" applyAlignment="1" applyProtection="1">
      <alignment vertical="center"/>
      <protection locked="0"/>
    </xf>
    <xf numFmtId="0" fontId="20" fillId="0" borderId="0" xfId="0" applyFont="1" applyAlignment="1">
      <alignment horizontal="left" vertical="center" wrapText="1"/>
    </xf>
    <xf numFmtId="0" fontId="2" fillId="0" borderId="0" xfId="0" applyFont="1" applyAlignment="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5"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6"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167" fontId="0" fillId="4" borderId="28" xfId="0" applyNumberFormat="1" applyFont="1" applyFill="1" applyBorder="1" applyAlignment="1" applyProtection="1">
      <alignment vertical="center"/>
      <protection locked="0"/>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s="24" t="s">
        <v>8</v>
      </c>
      <c r="BS2" s="25" t="s">
        <v>9</v>
      </c>
      <c r="BT2" s="25" t="s">
        <v>10</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ht="36.96"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E4" s="34" t="s">
        <v>14</v>
      </c>
      <c r="BS4" s="25" t="s">
        <v>15</v>
      </c>
    </row>
    <row r="5" ht="14.4" customHeight="1">
      <c r="B5" s="29"/>
      <c r="C5" s="30"/>
      <c r="D5" s="35" t="s">
        <v>16</v>
      </c>
      <c r="E5" s="30"/>
      <c r="F5" s="30"/>
      <c r="G5" s="30"/>
      <c r="H5" s="30"/>
      <c r="I5" s="30"/>
      <c r="J5" s="30"/>
      <c r="K5" s="36" t="s">
        <v>17</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18</v>
      </c>
      <c r="BS5" s="25" t="s">
        <v>9</v>
      </c>
    </row>
    <row r="6" ht="36.96" customHeight="1">
      <c r="B6" s="29"/>
      <c r="C6" s="30"/>
      <c r="D6" s="38" t="s">
        <v>19</v>
      </c>
      <c r="E6" s="30"/>
      <c r="F6" s="30"/>
      <c r="G6" s="30"/>
      <c r="H6" s="30"/>
      <c r="I6" s="30"/>
      <c r="J6" s="30"/>
      <c r="K6" s="39" t="s">
        <v>20</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9</v>
      </c>
    </row>
    <row r="7" ht="14.4" customHeight="1">
      <c r="B7" s="29"/>
      <c r="C7" s="30"/>
      <c r="D7" s="41" t="s">
        <v>21</v>
      </c>
      <c r="E7" s="30"/>
      <c r="F7" s="30"/>
      <c r="G7" s="30"/>
      <c r="H7" s="30"/>
      <c r="I7" s="30"/>
      <c r="J7" s="30"/>
      <c r="K7" s="36" t="s">
        <v>5</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5</v>
      </c>
      <c r="AO7" s="30"/>
      <c r="AP7" s="30"/>
      <c r="AQ7" s="32"/>
      <c r="BE7" s="40"/>
      <c r="BS7" s="25" t="s">
        <v>9</v>
      </c>
    </row>
    <row r="8" ht="14.4" customHeight="1">
      <c r="B8" s="29"/>
      <c r="C8" s="30"/>
      <c r="D8" s="41"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25</v>
      </c>
      <c r="AL8" s="30"/>
      <c r="AM8" s="30"/>
      <c r="AN8" s="42" t="s">
        <v>26</v>
      </c>
      <c r="AO8" s="30"/>
      <c r="AP8" s="30"/>
      <c r="AQ8" s="32"/>
      <c r="BE8" s="40"/>
      <c r="BS8" s="25" t="s">
        <v>9</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9</v>
      </c>
    </row>
    <row r="10" ht="14.4" customHeight="1">
      <c r="B10" s="29"/>
      <c r="C10" s="30"/>
      <c r="D10" s="41"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28</v>
      </c>
      <c r="AL10" s="30"/>
      <c r="AM10" s="30"/>
      <c r="AN10" s="36" t="s">
        <v>5</v>
      </c>
      <c r="AO10" s="30"/>
      <c r="AP10" s="30"/>
      <c r="AQ10" s="32"/>
      <c r="BE10" s="40"/>
      <c r="BS10" s="25" t="s">
        <v>9</v>
      </c>
    </row>
    <row r="11" ht="18.48"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30</v>
      </c>
      <c r="AL11" s="30"/>
      <c r="AM11" s="30"/>
      <c r="AN11" s="36" t="s">
        <v>5</v>
      </c>
      <c r="AO11" s="30"/>
      <c r="AP11" s="30"/>
      <c r="AQ11" s="32"/>
      <c r="BE11" s="40"/>
      <c r="BS11" s="25" t="s">
        <v>9</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9</v>
      </c>
    </row>
    <row r="13" ht="14.4" customHeight="1">
      <c r="B13" s="29"/>
      <c r="C13" s="30"/>
      <c r="D13" s="41"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28</v>
      </c>
      <c r="AL13" s="30"/>
      <c r="AM13" s="30"/>
      <c r="AN13" s="43" t="s">
        <v>32</v>
      </c>
      <c r="AO13" s="30"/>
      <c r="AP13" s="30"/>
      <c r="AQ13" s="32"/>
      <c r="BE13" s="40"/>
      <c r="BS13" s="25" t="s">
        <v>9</v>
      </c>
    </row>
    <row r="14">
      <c r="B14" s="29"/>
      <c r="C14" s="30"/>
      <c r="D14" s="30"/>
      <c r="E14" s="43" t="s">
        <v>32</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30</v>
      </c>
      <c r="AL14" s="30"/>
      <c r="AM14" s="30"/>
      <c r="AN14" s="43" t="s">
        <v>32</v>
      </c>
      <c r="AO14" s="30"/>
      <c r="AP14" s="30"/>
      <c r="AQ14" s="32"/>
      <c r="BE14" s="40"/>
      <c r="BS14" s="25" t="s">
        <v>9</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28</v>
      </c>
      <c r="AL16" s="30"/>
      <c r="AM16" s="30"/>
      <c r="AN16" s="36" t="s">
        <v>5</v>
      </c>
      <c r="AO16" s="30"/>
      <c r="AP16" s="30"/>
      <c r="AQ16" s="32"/>
      <c r="BE16" s="40"/>
      <c r="BS16" s="25" t="s">
        <v>6</v>
      </c>
    </row>
    <row r="17" ht="18.48"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30</v>
      </c>
      <c r="AL17" s="30"/>
      <c r="AM17" s="30"/>
      <c r="AN17" s="36" t="s">
        <v>5</v>
      </c>
      <c r="AO17" s="30"/>
      <c r="AP17" s="30"/>
      <c r="AQ17" s="32"/>
      <c r="BE17" s="40"/>
      <c r="BS17" s="25" t="s">
        <v>35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9</v>
      </c>
    </row>
    <row r="19" ht="14.4" customHeight="1">
      <c r="B19" s="29"/>
      <c r="C19" s="30"/>
      <c r="D19" s="41"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9</v>
      </c>
    </row>
    <row r="20" ht="57" customHeight="1">
      <c r="B20" s="29"/>
      <c r="C20" s="30"/>
      <c r="D20" s="30"/>
      <c r="E20" s="45" t="s">
        <v>37</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38</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39</v>
      </c>
      <c r="M25" s="53"/>
      <c r="N25" s="53"/>
      <c r="O25" s="53"/>
      <c r="P25" s="48"/>
      <c r="Q25" s="48"/>
      <c r="R25" s="48"/>
      <c r="S25" s="48"/>
      <c r="T25" s="48"/>
      <c r="U25" s="48"/>
      <c r="V25" s="48"/>
      <c r="W25" s="53" t="s">
        <v>40</v>
      </c>
      <c r="X25" s="53"/>
      <c r="Y25" s="53"/>
      <c r="Z25" s="53"/>
      <c r="AA25" s="53"/>
      <c r="AB25" s="53"/>
      <c r="AC25" s="53"/>
      <c r="AD25" s="53"/>
      <c r="AE25" s="53"/>
      <c r="AF25" s="48"/>
      <c r="AG25" s="48"/>
      <c r="AH25" s="48"/>
      <c r="AI25" s="48"/>
      <c r="AJ25" s="48"/>
      <c r="AK25" s="53" t="s">
        <v>41</v>
      </c>
      <c r="AL25" s="53"/>
      <c r="AM25" s="53"/>
      <c r="AN25" s="53"/>
      <c r="AO25" s="53"/>
      <c r="AP25" s="48"/>
      <c r="AQ25" s="52"/>
      <c r="BE25" s="40"/>
    </row>
    <row r="26" s="2" customFormat="1" ht="14.4" customHeight="1">
      <c r="B26" s="54"/>
      <c r="C26" s="55"/>
      <c r="D26" s="56" t="s">
        <v>42</v>
      </c>
      <c r="E26" s="55"/>
      <c r="F26" s="56" t="s">
        <v>43</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44</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45</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46</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47</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48</v>
      </c>
      <c r="E32" s="62"/>
      <c r="F32" s="62"/>
      <c r="G32" s="62"/>
      <c r="H32" s="62"/>
      <c r="I32" s="62"/>
      <c r="J32" s="62"/>
      <c r="K32" s="62"/>
      <c r="L32" s="62"/>
      <c r="M32" s="62"/>
      <c r="N32" s="62"/>
      <c r="O32" s="62"/>
      <c r="P32" s="62"/>
      <c r="Q32" s="62"/>
      <c r="R32" s="62"/>
      <c r="S32" s="62"/>
      <c r="T32" s="63" t="s">
        <v>49</v>
      </c>
      <c r="U32" s="62"/>
      <c r="V32" s="62"/>
      <c r="W32" s="62"/>
      <c r="X32" s="64" t="s">
        <v>50</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47"/>
    </row>
    <row r="39" s="1" customFormat="1" ht="36.96" customHeight="1">
      <c r="B39" s="47"/>
      <c r="C39" s="73" t="s">
        <v>51</v>
      </c>
      <c r="AR39" s="47"/>
    </row>
    <row r="40" s="1" customFormat="1" ht="6.96" customHeight="1">
      <c r="B40" s="47"/>
      <c r="AR40" s="47"/>
    </row>
    <row r="41" s="3" customFormat="1" ht="14.4" customHeight="1">
      <c r="B41" s="74"/>
      <c r="C41" s="75" t="s">
        <v>16</v>
      </c>
      <c r="L41" s="3" t="str">
        <f>K5</f>
        <v>1</v>
      </c>
      <c r="AR41" s="74"/>
    </row>
    <row r="42" s="4" customFormat="1" ht="36.96" customHeight="1">
      <c r="B42" s="76"/>
      <c r="C42" s="77" t="s">
        <v>19</v>
      </c>
      <c r="L42" s="78" t="str">
        <f>K6</f>
        <v>BD U Nemocnice zateplení fasády a úprava střechy</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R42" s="76"/>
    </row>
    <row r="43" s="1" customFormat="1" ht="6.96" customHeight="1">
      <c r="B43" s="47"/>
      <c r="AR43" s="47"/>
    </row>
    <row r="44" s="1" customFormat="1">
      <c r="B44" s="47"/>
      <c r="C44" s="75" t="s">
        <v>23</v>
      </c>
      <c r="L44" s="79" t="str">
        <f>IF(K8="","",K8)</f>
        <v xml:space="preserve"> </v>
      </c>
      <c r="AI44" s="75" t="s">
        <v>25</v>
      </c>
      <c r="AM44" s="80" t="str">
        <f>IF(AN8= "","",AN8)</f>
        <v>22.10.2018</v>
      </c>
      <c r="AN44" s="80"/>
      <c r="AR44" s="47"/>
    </row>
    <row r="45" s="1" customFormat="1" ht="6.96" customHeight="1">
      <c r="B45" s="47"/>
      <c r="AR45" s="47"/>
    </row>
    <row r="46" s="1" customFormat="1">
      <c r="B46" s="47"/>
      <c r="C46" s="75" t="s">
        <v>27</v>
      </c>
      <c r="L46" s="3" t="str">
        <f>IF(E11= "","",E11)</f>
        <v>Město Kolín</v>
      </c>
      <c r="AI46" s="75" t="s">
        <v>33</v>
      </c>
      <c r="AM46" s="3" t="str">
        <f>IF(E17="","",E17)</f>
        <v>D et A stavební společnost s.r.o.</v>
      </c>
      <c r="AN46" s="3"/>
      <c r="AO46" s="3"/>
      <c r="AP46" s="3"/>
      <c r="AR46" s="47"/>
      <c r="AS46" s="81" t="s">
        <v>52</v>
      </c>
      <c r="AT46" s="82"/>
      <c r="AU46" s="83"/>
      <c r="AV46" s="83"/>
      <c r="AW46" s="83"/>
      <c r="AX46" s="83"/>
      <c r="AY46" s="83"/>
      <c r="AZ46" s="83"/>
      <c r="BA46" s="83"/>
      <c r="BB46" s="83"/>
      <c r="BC46" s="83"/>
      <c r="BD46" s="84"/>
    </row>
    <row r="47" s="1" customFormat="1">
      <c r="B47" s="47"/>
      <c r="C47" s="75" t="s">
        <v>31</v>
      </c>
      <c r="L47" s="3" t="str">
        <f>IF(E14= "Vyplň údaj","",E14)</f>
        <v/>
      </c>
      <c r="AR47" s="47"/>
      <c r="AS47" s="85"/>
      <c r="AT47" s="56"/>
      <c r="AU47" s="48"/>
      <c r="AV47" s="48"/>
      <c r="AW47" s="48"/>
      <c r="AX47" s="48"/>
      <c r="AY47" s="48"/>
      <c r="AZ47" s="48"/>
      <c r="BA47" s="48"/>
      <c r="BB47" s="48"/>
      <c r="BC47" s="48"/>
      <c r="BD47" s="86"/>
    </row>
    <row r="48" s="1" customFormat="1" ht="10.8" customHeight="1">
      <c r="B48" s="47"/>
      <c r="AR48" s="47"/>
      <c r="AS48" s="85"/>
      <c r="AT48" s="56"/>
      <c r="AU48" s="48"/>
      <c r="AV48" s="48"/>
      <c r="AW48" s="48"/>
      <c r="AX48" s="48"/>
      <c r="AY48" s="48"/>
      <c r="AZ48" s="48"/>
      <c r="BA48" s="48"/>
      <c r="BB48" s="48"/>
      <c r="BC48" s="48"/>
      <c r="BD48" s="86"/>
    </row>
    <row r="49" s="1" customFormat="1" ht="29.28" customHeight="1">
      <c r="B49" s="47"/>
      <c r="C49" s="87" t="s">
        <v>53</v>
      </c>
      <c r="D49" s="88"/>
      <c r="E49" s="88"/>
      <c r="F49" s="88"/>
      <c r="G49" s="88"/>
      <c r="H49" s="89"/>
      <c r="I49" s="90" t="s">
        <v>54</v>
      </c>
      <c r="J49" s="88"/>
      <c r="K49" s="88"/>
      <c r="L49" s="88"/>
      <c r="M49" s="88"/>
      <c r="N49" s="88"/>
      <c r="O49" s="88"/>
      <c r="P49" s="88"/>
      <c r="Q49" s="88"/>
      <c r="R49" s="88"/>
      <c r="S49" s="88"/>
      <c r="T49" s="88"/>
      <c r="U49" s="88"/>
      <c r="V49" s="88"/>
      <c r="W49" s="88"/>
      <c r="X49" s="88"/>
      <c r="Y49" s="88"/>
      <c r="Z49" s="88"/>
      <c r="AA49" s="88"/>
      <c r="AB49" s="88"/>
      <c r="AC49" s="88"/>
      <c r="AD49" s="88"/>
      <c r="AE49" s="88"/>
      <c r="AF49" s="88"/>
      <c r="AG49" s="91" t="s">
        <v>55</v>
      </c>
      <c r="AH49" s="88"/>
      <c r="AI49" s="88"/>
      <c r="AJ49" s="88"/>
      <c r="AK49" s="88"/>
      <c r="AL49" s="88"/>
      <c r="AM49" s="88"/>
      <c r="AN49" s="90" t="s">
        <v>56</v>
      </c>
      <c r="AO49" s="88"/>
      <c r="AP49" s="88"/>
      <c r="AQ49" s="92" t="s">
        <v>57</v>
      </c>
      <c r="AR49" s="47"/>
      <c r="AS49" s="93" t="s">
        <v>58</v>
      </c>
      <c r="AT49" s="94" t="s">
        <v>59</v>
      </c>
      <c r="AU49" s="94" t="s">
        <v>60</v>
      </c>
      <c r="AV49" s="94" t="s">
        <v>61</v>
      </c>
      <c r="AW49" s="94" t="s">
        <v>62</v>
      </c>
      <c r="AX49" s="94" t="s">
        <v>63</v>
      </c>
      <c r="AY49" s="94" t="s">
        <v>64</v>
      </c>
      <c r="AZ49" s="94" t="s">
        <v>65</v>
      </c>
      <c r="BA49" s="94" t="s">
        <v>66</v>
      </c>
      <c r="BB49" s="94" t="s">
        <v>67</v>
      </c>
      <c r="BC49" s="94" t="s">
        <v>68</v>
      </c>
      <c r="BD49" s="95" t="s">
        <v>69</v>
      </c>
    </row>
    <row r="50" s="1" customFormat="1" ht="10.8" customHeight="1">
      <c r="B50" s="47"/>
      <c r="AR50" s="47"/>
      <c r="AS50" s="96"/>
      <c r="AT50" s="83"/>
      <c r="AU50" s="83"/>
      <c r="AV50" s="83"/>
      <c r="AW50" s="83"/>
      <c r="AX50" s="83"/>
      <c r="AY50" s="83"/>
      <c r="AZ50" s="83"/>
      <c r="BA50" s="83"/>
      <c r="BB50" s="83"/>
      <c r="BC50" s="83"/>
      <c r="BD50" s="84"/>
    </row>
    <row r="51" s="4" customFormat="1" ht="32.4" customHeight="1">
      <c r="B51" s="76"/>
      <c r="C51" s="97" t="s">
        <v>70</v>
      </c>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9">
        <f>ROUND(SUM(AG52:AG53),2)</f>
        <v>0</v>
      </c>
      <c r="AH51" s="99"/>
      <c r="AI51" s="99"/>
      <c r="AJ51" s="99"/>
      <c r="AK51" s="99"/>
      <c r="AL51" s="99"/>
      <c r="AM51" s="99"/>
      <c r="AN51" s="100">
        <f>SUM(AG51,AT51)</f>
        <v>0</v>
      </c>
      <c r="AO51" s="100"/>
      <c r="AP51" s="100"/>
      <c r="AQ51" s="101" t="s">
        <v>5</v>
      </c>
      <c r="AR51" s="76"/>
      <c r="AS51" s="102">
        <f>ROUND(SUM(AS52:AS53),2)</f>
        <v>0</v>
      </c>
      <c r="AT51" s="103">
        <f>ROUND(SUM(AV51:AW51),2)</f>
        <v>0</v>
      </c>
      <c r="AU51" s="104">
        <f>ROUND(SUM(AU52:AU53),5)</f>
        <v>0</v>
      </c>
      <c r="AV51" s="103">
        <f>ROUND(AZ51*L26,2)</f>
        <v>0</v>
      </c>
      <c r="AW51" s="103">
        <f>ROUND(BA51*L27,2)</f>
        <v>0</v>
      </c>
      <c r="AX51" s="103">
        <f>ROUND(BB51*L26,2)</f>
        <v>0</v>
      </c>
      <c r="AY51" s="103">
        <f>ROUND(BC51*L27,2)</f>
        <v>0</v>
      </c>
      <c r="AZ51" s="103">
        <f>ROUND(SUM(AZ52:AZ53),2)</f>
        <v>0</v>
      </c>
      <c r="BA51" s="103">
        <f>ROUND(SUM(BA52:BA53),2)</f>
        <v>0</v>
      </c>
      <c r="BB51" s="103">
        <f>ROUND(SUM(BB52:BB53),2)</f>
        <v>0</v>
      </c>
      <c r="BC51" s="103">
        <f>ROUND(SUM(BC52:BC53),2)</f>
        <v>0</v>
      </c>
      <c r="BD51" s="105">
        <f>ROUND(SUM(BD52:BD53),2)</f>
        <v>0</v>
      </c>
      <c r="BS51" s="77" t="s">
        <v>71</v>
      </c>
      <c r="BT51" s="77" t="s">
        <v>72</v>
      </c>
      <c r="BU51" s="106" t="s">
        <v>73</v>
      </c>
      <c r="BV51" s="77" t="s">
        <v>74</v>
      </c>
      <c r="BW51" s="77" t="s">
        <v>7</v>
      </c>
      <c r="BX51" s="77" t="s">
        <v>75</v>
      </c>
      <c r="CL51" s="77" t="s">
        <v>5</v>
      </c>
    </row>
    <row r="52" s="5" customFormat="1" ht="31.5" customHeight="1">
      <c r="A52" s="107" t="s">
        <v>76</v>
      </c>
      <c r="B52" s="108"/>
      <c r="C52" s="109"/>
      <c r="D52" s="110" t="s">
        <v>17</v>
      </c>
      <c r="E52" s="110"/>
      <c r="F52" s="110"/>
      <c r="G52" s="110"/>
      <c r="H52" s="110"/>
      <c r="I52" s="111"/>
      <c r="J52" s="110" t="s">
        <v>20</v>
      </c>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2">
        <f>'1 - BD U Nemocnice zatepl...'!J27</f>
        <v>0</v>
      </c>
      <c r="AH52" s="111"/>
      <c r="AI52" s="111"/>
      <c r="AJ52" s="111"/>
      <c r="AK52" s="111"/>
      <c r="AL52" s="111"/>
      <c r="AM52" s="111"/>
      <c r="AN52" s="112">
        <f>SUM(AG52,AT52)</f>
        <v>0</v>
      </c>
      <c r="AO52" s="111"/>
      <c r="AP52" s="111"/>
      <c r="AQ52" s="113" t="s">
        <v>77</v>
      </c>
      <c r="AR52" s="108"/>
      <c r="AS52" s="114">
        <v>0</v>
      </c>
      <c r="AT52" s="115">
        <f>ROUND(SUM(AV52:AW52),2)</f>
        <v>0</v>
      </c>
      <c r="AU52" s="116">
        <f>'1 - BD U Nemocnice zatepl...'!P100</f>
        <v>0</v>
      </c>
      <c r="AV52" s="115">
        <f>'1 - BD U Nemocnice zatepl...'!J30</f>
        <v>0</v>
      </c>
      <c r="AW52" s="115">
        <f>'1 - BD U Nemocnice zatepl...'!J31</f>
        <v>0</v>
      </c>
      <c r="AX52" s="115">
        <f>'1 - BD U Nemocnice zatepl...'!J32</f>
        <v>0</v>
      </c>
      <c r="AY52" s="115">
        <f>'1 - BD U Nemocnice zatepl...'!J33</f>
        <v>0</v>
      </c>
      <c r="AZ52" s="115">
        <f>'1 - BD U Nemocnice zatepl...'!F30</f>
        <v>0</v>
      </c>
      <c r="BA52" s="115">
        <f>'1 - BD U Nemocnice zatepl...'!F31</f>
        <v>0</v>
      </c>
      <c r="BB52" s="115">
        <f>'1 - BD U Nemocnice zatepl...'!F32</f>
        <v>0</v>
      </c>
      <c r="BC52" s="115">
        <f>'1 - BD U Nemocnice zatepl...'!F33</f>
        <v>0</v>
      </c>
      <c r="BD52" s="117">
        <f>'1 - BD U Nemocnice zatepl...'!F34</f>
        <v>0</v>
      </c>
      <c r="BT52" s="118" t="s">
        <v>17</v>
      </c>
      <c r="BV52" s="118" t="s">
        <v>74</v>
      </c>
      <c r="BW52" s="118" t="s">
        <v>78</v>
      </c>
      <c r="BX52" s="118" t="s">
        <v>7</v>
      </c>
      <c r="CL52" s="118" t="s">
        <v>5</v>
      </c>
      <c r="CM52" s="118" t="s">
        <v>17</v>
      </c>
    </row>
    <row r="53" s="5" customFormat="1" ht="16.5" customHeight="1">
      <c r="A53" s="107" t="s">
        <v>76</v>
      </c>
      <c r="B53" s="108"/>
      <c r="C53" s="109"/>
      <c r="D53" s="110" t="s">
        <v>79</v>
      </c>
      <c r="E53" s="110"/>
      <c r="F53" s="110"/>
      <c r="G53" s="110"/>
      <c r="H53" s="110"/>
      <c r="I53" s="111"/>
      <c r="J53" s="110" t="s">
        <v>80</v>
      </c>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2">
        <f>'VRN - Ostatní a vedlejší ...'!J27</f>
        <v>0</v>
      </c>
      <c r="AH53" s="111"/>
      <c r="AI53" s="111"/>
      <c r="AJ53" s="111"/>
      <c r="AK53" s="111"/>
      <c r="AL53" s="111"/>
      <c r="AM53" s="111"/>
      <c r="AN53" s="112">
        <f>SUM(AG53,AT53)</f>
        <v>0</v>
      </c>
      <c r="AO53" s="111"/>
      <c r="AP53" s="111"/>
      <c r="AQ53" s="113" t="s">
        <v>77</v>
      </c>
      <c r="AR53" s="108"/>
      <c r="AS53" s="119">
        <v>0</v>
      </c>
      <c r="AT53" s="120">
        <f>ROUND(SUM(AV53:AW53),2)</f>
        <v>0</v>
      </c>
      <c r="AU53" s="121">
        <f>'VRN - Ostatní a vedlejší ...'!P77</f>
        <v>0</v>
      </c>
      <c r="AV53" s="120">
        <f>'VRN - Ostatní a vedlejší ...'!J30</f>
        <v>0</v>
      </c>
      <c r="AW53" s="120">
        <f>'VRN - Ostatní a vedlejší ...'!J31</f>
        <v>0</v>
      </c>
      <c r="AX53" s="120">
        <f>'VRN - Ostatní a vedlejší ...'!J32</f>
        <v>0</v>
      </c>
      <c r="AY53" s="120">
        <f>'VRN - Ostatní a vedlejší ...'!J33</f>
        <v>0</v>
      </c>
      <c r="AZ53" s="120">
        <f>'VRN - Ostatní a vedlejší ...'!F30</f>
        <v>0</v>
      </c>
      <c r="BA53" s="120">
        <f>'VRN - Ostatní a vedlejší ...'!F31</f>
        <v>0</v>
      </c>
      <c r="BB53" s="120">
        <f>'VRN - Ostatní a vedlejší ...'!F32</f>
        <v>0</v>
      </c>
      <c r="BC53" s="120">
        <f>'VRN - Ostatní a vedlejší ...'!F33</f>
        <v>0</v>
      </c>
      <c r="BD53" s="122">
        <f>'VRN - Ostatní a vedlejší ...'!F34</f>
        <v>0</v>
      </c>
      <c r="BT53" s="118" t="s">
        <v>17</v>
      </c>
      <c r="BV53" s="118" t="s">
        <v>74</v>
      </c>
      <c r="BW53" s="118" t="s">
        <v>81</v>
      </c>
      <c r="BX53" s="118" t="s">
        <v>7</v>
      </c>
      <c r="CL53" s="118" t="s">
        <v>5</v>
      </c>
      <c r="CM53" s="118" t="s">
        <v>17</v>
      </c>
    </row>
    <row r="54" s="1" customFormat="1" ht="30" customHeight="1">
      <c r="B54" s="47"/>
      <c r="AR54" s="47"/>
    </row>
    <row r="55" s="1" customFormat="1" ht="6.96" customHeight="1">
      <c r="B55" s="68"/>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47"/>
    </row>
  </sheetData>
  <mergeCells count="45">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s>
  <hyperlinks>
    <hyperlink ref="K1:S1" location="C2" display="1) Rekapitulace stavby"/>
    <hyperlink ref="W1:AI1" location="C51" display="2) Rekapitulace objektů stavby a soupisů prací"/>
    <hyperlink ref="A52" location="'1 - BD U Nemocnice zatepl...'!C2" display="/"/>
    <hyperlink ref="A53" location="'VRN - Ostatní a vedlejš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3"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24"/>
      <c r="C1" s="124"/>
      <c r="D1" s="125" t="s">
        <v>1</v>
      </c>
      <c r="E1" s="124"/>
      <c r="F1" s="126" t="s">
        <v>82</v>
      </c>
      <c r="G1" s="126" t="s">
        <v>83</v>
      </c>
      <c r="H1" s="126"/>
      <c r="I1" s="127"/>
      <c r="J1" s="126" t="s">
        <v>84</v>
      </c>
      <c r="K1" s="125" t="s">
        <v>85</v>
      </c>
      <c r="L1" s="126" t="s">
        <v>86</v>
      </c>
      <c r="M1" s="126"/>
      <c r="N1" s="126"/>
      <c r="O1" s="126"/>
      <c r="P1" s="126"/>
      <c r="Q1" s="126"/>
      <c r="R1" s="126"/>
      <c r="S1" s="126"/>
      <c r="T1" s="126"/>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s="24" t="s">
        <v>8</v>
      </c>
      <c r="AT2" s="25" t="s">
        <v>78</v>
      </c>
    </row>
    <row r="3" ht="6.96" customHeight="1">
      <c r="B3" s="26"/>
      <c r="C3" s="27"/>
      <c r="D3" s="27"/>
      <c r="E3" s="27"/>
      <c r="F3" s="27"/>
      <c r="G3" s="27"/>
      <c r="H3" s="27"/>
      <c r="I3" s="128"/>
      <c r="J3" s="27"/>
      <c r="K3" s="28"/>
      <c r="AT3" s="25" t="s">
        <v>17</v>
      </c>
    </row>
    <row r="4" ht="36.96" customHeight="1">
      <c r="B4" s="29"/>
      <c r="C4" s="30"/>
      <c r="D4" s="31" t="s">
        <v>87</v>
      </c>
      <c r="E4" s="30"/>
      <c r="F4" s="30"/>
      <c r="G4" s="30"/>
      <c r="H4" s="30"/>
      <c r="I4" s="129"/>
      <c r="J4" s="30"/>
      <c r="K4" s="32"/>
      <c r="M4" s="33" t="s">
        <v>13</v>
      </c>
      <c r="AT4" s="25" t="s">
        <v>6</v>
      </c>
    </row>
    <row r="5" ht="6.96" customHeight="1">
      <c r="B5" s="29"/>
      <c r="C5" s="30"/>
      <c r="D5" s="30"/>
      <c r="E5" s="30"/>
      <c r="F5" s="30"/>
      <c r="G5" s="30"/>
      <c r="H5" s="30"/>
      <c r="I5" s="129"/>
      <c r="J5" s="30"/>
      <c r="K5" s="32"/>
    </row>
    <row r="6">
      <c r="B6" s="29"/>
      <c r="C6" s="30"/>
      <c r="D6" s="41" t="s">
        <v>19</v>
      </c>
      <c r="E6" s="30"/>
      <c r="F6" s="30"/>
      <c r="G6" s="30"/>
      <c r="H6" s="30"/>
      <c r="I6" s="129"/>
      <c r="J6" s="30"/>
      <c r="K6" s="32"/>
    </row>
    <row r="7" ht="16.5" customHeight="1">
      <c r="B7" s="29"/>
      <c r="C7" s="30"/>
      <c r="D7" s="30"/>
      <c r="E7" s="130" t="str">
        <f>'Rekapitulace stavby'!K6</f>
        <v>BD U Nemocnice zateplení fasády a úprava střechy</v>
      </c>
      <c r="F7" s="41"/>
      <c r="G7" s="41"/>
      <c r="H7" s="41"/>
      <c r="I7" s="129"/>
      <c r="J7" s="30"/>
      <c r="K7" s="32"/>
    </row>
    <row r="8" s="1" customFormat="1">
      <c r="B8" s="47"/>
      <c r="C8" s="48"/>
      <c r="D8" s="41" t="s">
        <v>88</v>
      </c>
      <c r="E8" s="48"/>
      <c r="F8" s="48"/>
      <c r="G8" s="48"/>
      <c r="H8" s="48"/>
      <c r="I8" s="131"/>
      <c r="J8" s="48"/>
      <c r="K8" s="52"/>
    </row>
    <row r="9" s="1" customFormat="1" ht="36.96" customHeight="1">
      <c r="B9" s="47"/>
      <c r="C9" s="48"/>
      <c r="D9" s="48"/>
      <c r="E9" s="132" t="s">
        <v>89</v>
      </c>
      <c r="F9" s="48"/>
      <c r="G9" s="48"/>
      <c r="H9" s="48"/>
      <c r="I9" s="131"/>
      <c r="J9" s="48"/>
      <c r="K9" s="52"/>
    </row>
    <row r="10" s="1" customFormat="1">
      <c r="B10" s="47"/>
      <c r="C10" s="48"/>
      <c r="D10" s="48"/>
      <c r="E10" s="48"/>
      <c r="F10" s="48"/>
      <c r="G10" s="48"/>
      <c r="H10" s="48"/>
      <c r="I10" s="131"/>
      <c r="J10" s="48"/>
      <c r="K10" s="52"/>
    </row>
    <row r="11" s="1" customFormat="1" ht="14.4" customHeight="1">
      <c r="B11" s="47"/>
      <c r="C11" s="48"/>
      <c r="D11" s="41" t="s">
        <v>21</v>
      </c>
      <c r="E11" s="48"/>
      <c r="F11" s="36" t="s">
        <v>5</v>
      </c>
      <c r="G11" s="48"/>
      <c r="H11" s="48"/>
      <c r="I11" s="133" t="s">
        <v>22</v>
      </c>
      <c r="J11" s="36" t="s">
        <v>5</v>
      </c>
      <c r="K11" s="52"/>
    </row>
    <row r="12" s="1" customFormat="1" ht="14.4" customHeight="1">
      <c r="B12" s="47"/>
      <c r="C12" s="48"/>
      <c r="D12" s="41" t="s">
        <v>23</v>
      </c>
      <c r="E12" s="48"/>
      <c r="F12" s="36" t="s">
        <v>24</v>
      </c>
      <c r="G12" s="48"/>
      <c r="H12" s="48"/>
      <c r="I12" s="133" t="s">
        <v>25</v>
      </c>
      <c r="J12" s="134" t="str">
        <f>'Rekapitulace stavby'!AN8</f>
        <v>22.10.2018</v>
      </c>
      <c r="K12" s="52"/>
    </row>
    <row r="13" s="1" customFormat="1" ht="10.8" customHeight="1">
      <c r="B13" s="47"/>
      <c r="C13" s="48"/>
      <c r="D13" s="48"/>
      <c r="E13" s="48"/>
      <c r="F13" s="48"/>
      <c r="G13" s="48"/>
      <c r="H13" s="48"/>
      <c r="I13" s="131"/>
      <c r="J13" s="48"/>
      <c r="K13" s="52"/>
    </row>
    <row r="14" s="1" customFormat="1" ht="14.4" customHeight="1">
      <c r="B14" s="47"/>
      <c r="C14" s="48"/>
      <c r="D14" s="41" t="s">
        <v>27</v>
      </c>
      <c r="E14" s="48"/>
      <c r="F14" s="48"/>
      <c r="G14" s="48"/>
      <c r="H14" s="48"/>
      <c r="I14" s="133" t="s">
        <v>28</v>
      </c>
      <c r="J14" s="36" t="s">
        <v>5</v>
      </c>
      <c r="K14" s="52"/>
    </row>
    <row r="15" s="1" customFormat="1" ht="18" customHeight="1">
      <c r="B15" s="47"/>
      <c r="C15" s="48"/>
      <c r="D15" s="48"/>
      <c r="E15" s="36" t="s">
        <v>29</v>
      </c>
      <c r="F15" s="48"/>
      <c r="G15" s="48"/>
      <c r="H15" s="48"/>
      <c r="I15" s="133" t="s">
        <v>30</v>
      </c>
      <c r="J15" s="36" t="s">
        <v>5</v>
      </c>
      <c r="K15" s="52"/>
    </row>
    <row r="16" s="1" customFormat="1" ht="6.96" customHeight="1">
      <c r="B16" s="47"/>
      <c r="C16" s="48"/>
      <c r="D16" s="48"/>
      <c r="E16" s="48"/>
      <c r="F16" s="48"/>
      <c r="G16" s="48"/>
      <c r="H16" s="48"/>
      <c r="I16" s="131"/>
      <c r="J16" s="48"/>
      <c r="K16" s="52"/>
    </row>
    <row r="17" s="1" customFormat="1" ht="14.4" customHeight="1">
      <c r="B17" s="47"/>
      <c r="C17" s="48"/>
      <c r="D17" s="41" t="s">
        <v>31</v>
      </c>
      <c r="E17" s="48"/>
      <c r="F17" s="48"/>
      <c r="G17" s="48"/>
      <c r="H17" s="48"/>
      <c r="I17" s="133" t="s">
        <v>28</v>
      </c>
      <c r="J17" s="36" t="str">
        <f>IF('Rekapitulace stavby'!AN13="Vyplň údaj","",IF('Rekapitulace stavby'!AN13="","",'Rekapitulace stavby'!AN13))</f>
        <v/>
      </c>
      <c r="K17" s="52"/>
    </row>
    <row r="18" s="1" customFormat="1" ht="18" customHeight="1">
      <c r="B18" s="47"/>
      <c r="C18" s="48"/>
      <c r="D18" s="48"/>
      <c r="E18" s="36" t="str">
        <f>IF('Rekapitulace stavby'!E14="Vyplň údaj","",IF('Rekapitulace stavby'!E14="","",'Rekapitulace stavby'!E14))</f>
        <v/>
      </c>
      <c r="F18" s="48"/>
      <c r="G18" s="48"/>
      <c r="H18" s="48"/>
      <c r="I18" s="133" t="s">
        <v>30</v>
      </c>
      <c r="J18" s="36" t="str">
        <f>IF('Rekapitulace stavby'!AN14="Vyplň údaj","",IF('Rekapitulace stavby'!AN14="","",'Rekapitulace stavby'!AN14))</f>
        <v/>
      </c>
      <c r="K18" s="52"/>
    </row>
    <row r="19" s="1" customFormat="1" ht="6.96" customHeight="1">
      <c r="B19" s="47"/>
      <c r="C19" s="48"/>
      <c r="D19" s="48"/>
      <c r="E19" s="48"/>
      <c r="F19" s="48"/>
      <c r="G19" s="48"/>
      <c r="H19" s="48"/>
      <c r="I19" s="131"/>
      <c r="J19" s="48"/>
      <c r="K19" s="52"/>
    </row>
    <row r="20" s="1" customFormat="1" ht="14.4" customHeight="1">
      <c r="B20" s="47"/>
      <c r="C20" s="48"/>
      <c r="D20" s="41" t="s">
        <v>33</v>
      </c>
      <c r="E20" s="48"/>
      <c r="F20" s="48"/>
      <c r="G20" s="48"/>
      <c r="H20" s="48"/>
      <c r="I20" s="133" t="s">
        <v>28</v>
      </c>
      <c r="J20" s="36" t="s">
        <v>5</v>
      </c>
      <c r="K20" s="52"/>
    </row>
    <row r="21" s="1" customFormat="1" ht="18" customHeight="1">
      <c r="B21" s="47"/>
      <c r="C21" s="48"/>
      <c r="D21" s="48"/>
      <c r="E21" s="36" t="s">
        <v>34</v>
      </c>
      <c r="F21" s="48"/>
      <c r="G21" s="48"/>
      <c r="H21" s="48"/>
      <c r="I21" s="133" t="s">
        <v>30</v>
      </c>
      <c r="J21" s="36" t="s">
        <v>5</v>
      </c>
      <c r="K21" s="52"/>
    </row>
    <row r="22" s="1" customFormat="1" ht="6.96" customHeight="1">
      <c r="B22" s="47"/>
      <c r="C22" s="48"/>
      <c r="D22" s="48"/>
      <c r="E22" s="48"/>
      <c r="F22" s="48"/>
      <c r="G22" s="48"/>
      <c r="H22" s="48"/>
      <c r="I22" s="131"/>
      <c r="J22" s="48"/>
      <c r="K22" s="52"/>
    </row>
    <row r="23" s="1" customFormat="1" ht="14.4" customHeight="1">
      <c r="B23" s="47"/>
      <c r="C23" s="48"/>
      <c r="D23" s="41" t="s">
        <v>36</v>
      </c>
      <c r="E23" s="48"/>
      <c r="F23" s="48"/>
      <c r="G23" s="48"/>
      <c r="H23" s="48"/>
      <c r="I23" s="131"/>
      <c r="J23" s="48"/>
      <c r="K23" s="52"/>
    </row>
    <row r="24" s="6" customFormat="1" ht="71.25" customHeight="1">
      <c r="B24" s="135"/>
      <c r="C24" s="136"/>
      <c r="D24" s="136"/>
      <c r="E24" s="45" t="s">
        <v>90</v>
      </c>
      <c r="F24" s="45"/>
      <c r="G24" s="45"/>
      <c r="H24" s="45"/>
      <c r="I24" s="137"/>
      <c r="J24" s="136"/>
      <c r="K24" s="138"/>
    </row>
    <row r="25" s="1" customFormat="1" ht="6.96" customHeight="1">
      <c r="B25" s="47"/>
      <c r="C25" s="48"/>
      <c r="D25" s="48"/>
      <c r="E25" s="48"/>
      <c r="F25" s="48"/>
      <c r="G25" s="48"/>
      <c r="H25" s="48"/>
      <c r="I25" s="131"/>
      <c r="J25" s="48"/>
      <c r="K25" s="52"/>
    </row>
    <row r="26" s="1" customFormat="1" ht="6.96" customHeight="1">
      <c r="B26" s="47"/>
      <c r="C26" s="48"/>
      <c r="D26" s="83"/>
      <c r="E26" s="83"/>
      <c r="F26" s="83"/>
      <c r="G26" s="83"/>
      <c r="H26" s="83"/>
      <c r="I26" s="139"/>
      <c r="J26" s="83"/>
      <c r="K26" s="140"/>
    </row>
    <row r="27" s="1" customFormat="1" ht="25.44" customHeight="1">
      <c r="B27" s="47"/>
      <c r="C27" s="48"/>
      <c r="D27" s="141" t="s">
        <v>38</v>
      </c>
      <c r="E27" s="48"/>
      <c r="F27" s="48"/>
      <c r="G27" s="48"/>
      <c r="H27" s="48"/>
      <c r="I27" s="131"/>
      <c r="J27" s="142">
        <f>ROUND(J100,2)</f>
        <v>0</v>
      </c>
      <c r="K27" s="52"/>
    </row>
    <row r="28" s="1" customFormat="1" ht="6.96" customHeight="1">
      <c r="B28" s="47"/>
      <c r="C28" s="48"/>
      <c r="D28" s="83"/>
      <c r="E28" s="83"/>
      <c r="F28" s="83"/>
      <c r="G28" s="83"/>
      <c r="H28" s="83"/>
      <c r="I28" s="139"/>
      <c r="J28" s="83"/>
      <c r="K28" s="140"/>
    </row>
    <row r="29" s="1" customFormat="1" ht="14.4" customHeight="1">
      <c r="B29" s="47"/>
      <c r="C29" s="48"/>
      <c r="D29" s="48"/>
      <c r="E29" s="48"/>
      <c r="F29" s="53" t="s">
        <v>40</v>
      </c>
      <c r="G29" s="48"/>
      <c r="H29" s="48"/>
      <c r="I29" s="143" t="s">
        <v>39</v>
      </c>
      <c r="J29" s="53" t="s">
        <v>41</v>
      </c>
      <c r="K29" s="52"/>
    </row>
    <row r="30" s="1" customFormat="1" ht="14.4" customHeight="1">
      <c r="B30" s="47"/>
      <c r="C30" s="48"/>
      <c r="D30" s="56" t="s">
        <v>42</v>
      </c>
      <c r="E30" s="56" t="s">
        <v>43</v>
      </c>
      <c r="F30" s="144">
        <f>ROUND(SUM(BE100:BE1048), 2)</f>
        <v>0</v>
      </c>
      <c r="G30" s="48"/>
      <c r="H30" s="48"/>
      <c r="I30" s="145">
        <v>0.20999999999999999</v>
      </c>
      <c r="J30" s="144">
        <f>ROUND(ROUND((SUM(BE100:BE1048)), 2)*I30, 2)</f>
        <v>0</v>
      </c>
      <c r="K30" s="52"/>
    </row>
    <row r="31" s="1" customFormat="1" ht="14.4" customHeight="1">
      <c r="B31" s="47"/>
      <c r="C31" s="48"/>
      <c r="D31" s="48"/>
      <c r="E31" s="56" t="s">
        <v>44</v>
      </c>
      <c r="F31" s="144">
        <f>ROUND(SUM(BF100:BF1048), 2)</f>
        <v>0</v>
      </c>
      <c r="G31" s="48"/>
      <c r="H31" s="48"/>
      <c r="I31" s="145">
        <v>0.14999999999999999</v>
      </c>
      <c r="J31" s="144">
        <f>ROUND(ROUND((SUM(BF100:BF1048)), 2)*I31, 2)</f>
        <v>0</v>
      </c>
      <c r="K31" s="52"/>
    </row>
    <row r="32" hidden="1" s="1" customFormat="1" ht="14.4" customHeight="1">
      <c r="B32" s="47"/>
      <c r="C32" s="48"/>
      <c r="D32" s="48"/>
      <c r="E32" s="56" t="s">
        <v>45</v>
      </c>
      <c r="F32" s="144">
        <f>ROUND(SUM(BG100:BG1048), 2)</f>
        <v>0</v>
      </c>
      <c r="G32" s="48"/>
      <c r="H32" s="48"/>
      <c r="I32" s="145">
        <v>0.20999999999999999</v>
      </c>
      <c r="J32" s="144">
        <v>0</v>
      </c>
      <c r="K32" s="52"/>
    </row>
    <row r="33" hidden="1" s="1" customFormat="1" ht="14.4" customHeight="1">
      <c r="B33" s="47"/>
      <c r="C33" s="48"/>
      <c r="D33" s="48"/>
      <c r="E33" s="56" t="s">
        <v>46</v>
      </c>
      <c r="F33" s="144">
        <f>ROUND(SUM(BH100:BH1048), 2)</f>
        <v>0</v>
      </c>
      <c r="G33" s="48"/>
      <c r="H33" s="48"/>
      <c r="I33" s="145">
        <v>0.14999999999999999</v>
      </c>
      <c r="J33" s="144">
        <v>0</v>
      </c>
      <c r="K33" s="52"/>
    </row>
    <row r="34" hidden="1" s="1" customFormat="1" ht="14.4" customHeight="1">
      <c r="B34" s="47"/>
      <c r="C34" s="48"/>
      <c r="D34" s="48"/>
      <c r="E34" s="56" t="s">
        <v>47</v>
      </c>
      <c r="F34" s="144">
        <f>ROUND(SUM(BI100:BI1048), 2)</f>
        <v>0</v>
      </c>
      <c r="G34" s="48"/>
      <c r="H34" s="48"/>
      <c r="I34" s="145">
        <v>0</v>
      </c>
      <c r="J34" s="144">
        <v>0</v>
      </c>
      <c r="K34" s="52"/>
    </row>
    <row r="35" s="1" customFormat="1" ht="6.96" customHeight="1">
      <c r="B35" s="47"/>
      <c r="C35" s="48"/>
      <c r="D35" s="48"/>
      <c r="E35" s="48"/>
      <c r="F35" s="48"/>
      <c r="G35" s="48"/>
      <c r="H35" s="48"/>
      <c r="I35" s="131"/>
      <c r="J35" s="48"/>
      <c r="K35" s="52"/>
    </row>
    <row r="36" s="1" customFormat="1" ht="25.44" customHeight="1">
      <c r="B36" s="47"/>
      <c r="C36" s="146"/>
      <c r="D36" s="147" t="s">
        <v>48</v>
      </c>
      <c r="E36" s="89"/>
      <c r="F36" s="89"/>
      <c r="G36" s="148" t="s">
        <v>49</v>
      </c>
      <c r="H36" s="149" t="s">
        <v>50</v>
      </c>
      <c r="I36" s="150"/>
      <c r="J36" s="151">
        <f>SUM(J27:J34)</f>
        <v>0</v>
      </c>
      <c r="K36" s="152"/>
    </row>
    <row r="37" s="1" customFormat="1" ht="14.4" customHeight="1">
      <c r="B37" s="68"/>
      <c r="C37" s="69"/>
      <c r="D37" s="69"/>
      <c r="E37" s="69"/>
      <c r="F37" s="69"/>
      <c r="G37" s="69"/>
      <c r="H37" s="69"/>
      <c r="I37" s="153"/>
      <c r="J37" s="69"/>
      <c r="K37" s="70"/>
    </row>
    <row r="41" s="1" customFormat="1" ht="6.96" customHeight="1">
      <c r="B41" s="71"/>
      <c r="C41" s="72"/>
      <c r="D41" s="72"/>
      <c r="E41" s="72"/>
      <c r="F41" s="72"/>
      <c r="G41" s="72"/>
      <c r="H41" s="72"/>
      <c r="I41" s="154"/>
      <c r="J41" s="72"/>
      <c r="K41" s="155"/>
    </row>
    <row r="42" s="1" customFormat="1" ht="36.96" customHeight="1">
      <c r="B42" s="47"/>
      <c r="C42" s="31" t="s">
        <v>91</v>
      </c>
      <c r="D42" s="48"/>
      <c r="E42" s="48"/>
      <c r="F42" s="48"/>
      <c r="G42" s="48"/>
      <c r="H42" s="48"/>
      <c r="I42" s="131"/>
      <c r="J42" s="48"/>
      <c r="K42" s="52"/>
    </row>
    <row r="43" s="1" customFormat="1" ht="6.96" customHeight="1">
      <c r="B43" s="47"/>
      <c r="C43" s="48"/>
      <c r="D43" s="48"/>
      <c r="E43" s="48"/>
      <c r="F43" s="48"/>
      <c r="G43" s="48"/>
      <c r="H43" s="48"/>
      <c r="I43" s="131"/>
      <c r="J43" s="48"/>
      <c r="K43" s="52"/>
    </row>
    <row r="44" s="1" customFormat="1" ht="14.4" customHeight="1">
      <c r="B44" s="47"/>
      <c r="C44" s="41" t="s">
        <v>19</v>
      </c>
      <c r="D44" s="48"/>
      <c r="E44" s="48"/>
      <c r="F44" s="48"/>
      <c r="G44" s="48"/>
      <c r="H44" s="48"/>
      <c r="I44" s="131"/>
      <c r="J44" s="48"/>
      <c r="K44" s="52"/>
    </row>
    <row r="45" s="1" customFormat="1" ht="16.5" customHeight="1">
      <c r="B45" s="47"/>
      <c r="C45" s="48"/>
      <c r="D45" s="48"/>
      <c r="E45" s="130" t="str">
        <f>E7</f>
        <v>BD U Nemocnice zateplení fasády a úprava střechy</v>
      </c>
      <c r="F45" s="41"/>
      <c r="G45" s="41"/>
      <c r="H45" s="41"/>
      <c r="I45" s="131"/>
      <c r="J45" s="48"/>
      <c r="K45" s="52"/>
    </row>
    <row r="46" s="1" customFormat="1" ht="14.4" customHeight="1">
      <c r="B46" s="47"/>
      <c r="C46" s="41" t="s">
        <v>88</v>
      </c>
      <c r="D46" s="48"/>
      <c r="E46" s="48"/>
      <c r="F46" s="48"/>
      <c r="G46" s="48"/>
      <c r="H46" s="48"/>
      <c r="I46" s="131"/>
      <c r="J46" s="48"/>
      <c r="K46" s="52"/>
    </row>
    <row r="47" s="1" customFormat="1" ht="17.25" customHeight="1">
      <c r="B47" s="47"/>
      <c r="C47" s="48"/>
      <c r="D47" s="48"/>
      <c r="E47" s="132" t="str">
        <f>E9</f>
        <v>1 - BD U Nemocnice zateplení fasády a úprava střechy</v>
      </c>
      <c r="F47" s="48"/>
      <c r="G47" s="48"/>
      <c r="H47" s="48"/>
      <c r="I47" s="131"/>
      <c r="J47" s="48"/>
      <c r="K47" s="52"/>
    </row>
    <row r="48" s="1" customFormat="1" ht="6.96" customHeight="1">
      <c r="B48" s="47"/>
      <c r="C48" s="48"/>
      <c r="D48" s="48"/>
      <c r="E48" s="48"/>
      <c r="F48" s="48"/>
      <c r="G48" s="48"/>
      <c r="H48" s="48"/>
      <c r="I48" s="131"/>
      <c r="J48" s="48"/>
      <c r="K48" s="52"/>
    </row>
    <row r="49" s="1" customFormat="1" ht="18" customHeight="1">
      <c r="B49" s="47"/>
      <c r="C49" s="41" t="s">
        <v>23</v>
      </c>
      <c r="D49" s="48"/>
      <c r="E49" s="48"/>
      <c r="F49" s="36" t="str">
        <f>F12</f>
        <v xml:space="preserve"> </v>
      </c>
      <c r="G49" s="48"/>
      <c r="H49" s="48"/>
      <c r="I49" s="133" t="s">
        <v>25</v>
      </c>
      <c r="J49" s="134" t="str">
        <f>IF(J12="","",J12)</f>
        <v>22.10.2018</v>
      </c>
      <c r="K49" s="52"/>
    </row>
    <row r="50" s="1" customFormat="1" ht="6.96" customHeight="1">
      <c r="B50" s="47"/>
      <c r="C50" s="48"/>
      <c r="D50" s="48"/>
      <c r="E50" s="48"/>
      <c r="F50" s="48"/>
      <c r="G50" s="48"/>
      <c r="H50" s="48"/>
      <c r="I50" s="131"/>
      <c r="J50" s="48"/>
      <c r="K50" s="52"/>
    </row>
    <row r="51" s="1" customFormat="1">
      <c r="B51" s="47"/>
      <c r="C51" s="41" t="s">
        <v>27</v>
      </c>
      <c r="D51" s="48"/>
      <c r="E51" s="48"/>
      <c r="F51" s="36" t="str">
        <f>E15</f>
        <v>Město Kolín</v>
      </c>
      <c r="G51" s="48"/>
      <c r="H51" s="48"/>
      <c r="I51" s="133" t="s">
        <v>33</v>
      </c>
      <c r="J51" s="45" t="str">
        <f>E21</f>
        <v>D et A stavební společnost s.r.o.</v>
      </c>
      <c r="K51" s="52"/>
    </row>
    <row r="52" s="1" customFormat="1" ht="14.4" customHeight="1">
      <c r="B52" s="47"/>
      <c r="C52" s="41" t="s">
        <v>31</v>
      </c>
      <c r="D52" s="48"/>
      <c r="E52" s="48"/>
      <c r="F52" s="36" t="str">
        <f>IF(E18="","",E18)</f>
        <v/>
      </c>
      <c r="G52" s="48"/>
      <c r="H52" s="48"/>
      <c r="I52" s="131"/>
      <c r="J52" s="156"/>
      <c r="K52" s="52"/>
    </row>
    <row r="53" s="1" customFormat="1" ht="10.32" customHeight="1">
      <c r="B53" s="47"/>
      <c r="C53" s="48"/>
      <c r="D53" s="48"/>
      <c r="E53" s="48"/>
      <c r="F53" s="48"/>
      <c r="G53" s="48"/>
      <c r="H53" s="48"/>
      <c r="I53" s="131"/>
      <c r="J53" s="48"/>
      <c r="K53" s="52"/>
    </row>
    <row r="54" s="1" customFormat="1" ht="29.28" customHeight="1">
      <c r="B54" s="47"/>
      <c r="C54" s="157" t="s">
        <v>92</v>
      </c>
      <c r="D54" s="146"/>
      <c r="E54" s="146"/>
      <c r="F54" s="146"/>
      <c r="G54" s="146"/>
      <c r="H54" s="146"/>
      <c r="I54" s="158"/>
      <c r="J54" s="159" t="s">
        <v>93</v>
      </c>
      <c r="K54" s="160"/>
    </row>
    <row r="55" s="1" customFormat="1" ht="10.32" customHeight="1">
      <c r="B55" s="47"/>
      <c r="C55" s="48"/>
      <c r="D55" s="48"/>
      <c r="E55" s="48"/>
      <c r="F55" s="48"/>
      <c r="G55" s="48"/>
      <c r="H55" s="48"/>
      <c r="I55" s="131"/>
      <c r="J55" s="48"/>
      <c r="K55" s="52"/>
    </row>
    <row r="56" s="1" customFormat="1" ht="29.28" customHeight="1">
      <c r="B56" s="47"/>
      <c r="C56" s="161" t="s">
        <v>94</v>
      </c>
      <c r="D56" s="48"/>
      <c r="E56" s="48"/>
      <c r="F56" s="48"/>
      <c r="G56" s="48"/>
      <c r="H56" s="48"/>
      <c r="I56" s="131"/>
      <c r="J56" s="142">
        <f>J100</f>
        <v>0</v>
      </c>
      <c r="K56" s="52"/>
      <c r="AU56" s="25" t="s">
        <v>95</v>
      </c>
    </row>
    <row r="57" s="7" customFormat="1" ht="24.96" customHeight="1">
      <c r="B57" s="162"/>
      <c r="C57" s="163"/>
      <c r="D57" s="164" t="s">
        <v>96</v>
      </c>
      <c r="E57" s="165"/>
      <c r="F57" s="165"/>
      <c r="G57" s="165"/>
      <c r="H57" s="165"/>
      <c r="I57" s="166"/>
      <c r="J57" s="167">
        <f>J101</f>
        <v>0</v>
      </c>
      <c r="K57" s="168"/>
    </row>
    <row r="58" s="8" customFormat="1" ht="19.92" customHeight="1">
      <c r="B58" s="169"/>
      <c r="C58" s="170"/>
      <c r="D58" s="171" t="s">
        <v>97</v>
      </c>
      <c r="E58" s="172"/>
      <c r="F58" s="172"/>
      <c r="G58" s="172"/>
      <c r="H58" s="172"/>
      <c r="I58" s="173"/>
      <c r="J58" s="174">
        <f>J102</f>
        <v>0</v>
      </c>
      <c r="K58" s="175"/>
    </row>
    <row r="59" s="8" customFormat="1" ht="19.92" customHeight="1">
      <c r="B59" s="169"/>
      <c r="C59" s="170"/>
      <c r="D59" s="171" t="s">
        <v>98</v>
      </c>
      <c r="E59" s="172"/>
      <c r="F59" s="172"/>
      <c r="G59" s="172"/>
      <c r="H59" s="172"/>
      <c r="I59" s="173"/>
      <c r="J59" s="174">
        <f>J122</f>
        <v>0</v>
      </c>
      <c r="K59" s="175"/>
    </row>
    <row r="60" s="8" customFormat="1" ht="14.88" customHeight="1">
      <c r="B60" s="169"/>
      <c r="C60" s="170"/>
      <c r="D60" s="171" t="s">
        <v>99</v>
      </c>
      <c r="E60" s="172"/>
      <c r="F60" s="172"/>
      <c r="G60" s="172"/>
      <c r="H60" s="172"/>
      <c r="I60" s="173"/>
      <c r="J60" s="174">
        <f>J123</f>
        <v>0</v>
      </c>
      <c r="K60" s="175"/>
    </row>
    <row r="61" s="8" customFormat="1" ht="14.88" customHeight="1">
      <c r="B61" s="169"/>
      <c r="C61" s="170"/>
      <c r="D61" s="171" t="s">
        <v>100</v>
      </c>
      <c r="E61" s="172"/>
      <c r="F61" s="172"/>
      <c r="G61" s="172"/>
      <c r="H61" s="172"/>
      <c r="I61" s="173"/>
      <c r="J61" s="174">
        <f>J187</f>
        <v>0</v>
      </c>
      <c r="K61" s="175"/>
    </row>
    <row r="62" s="8" customFormat="1" ht="14.88" customHeight="1">
      <c r="B62" s="169"/>
      <c r="C62" s="170"/>
      <c r="D62" s="171" t="s">
        <v>101</v>
      </c>
      <c r="E62" s="172"/>
      <c r="F62" s="172"/>
      <c r="G62" s="172"/>
      <c r="H62" s="172"/>
      <c r="I62" s="173"/>
      <c r="J62" s="174">
        <f>J435</f>
        <v>0</v>
      </c>
      <c r="K62" s="175"/>
    </row>
    <row r="63" s="8" customFormat="1" ht="19.92" customHeight="1">
      <c r="B63" s="169"/>
      <c r="C63" s="170"/>
      <c r="D63" s="171" t="s">
        <v>102</v>
      </c>
      <c r="E63" s="172"/>
      <c r="F63" s="172"/>
      <c r="G63" s="172"/>
      <c r="H63" s="172"/>
      <c r="I63" s="173"/>
      <c r="J63" s="174">
        <f>J440</f>
        <v>0</v>
      </c>
      <c r="K63" s="175"/>
    </row>
    <row r="64" s="8" customFormat="1" ht="14.88" customHeight="1">
      <c r="B64" s="169"/>
      <c r="C64" s="170"/>
      <c r="D64" s="171" t="s">
        <v>103</v>
      </c>
      <c r="E64" s="172"/>
      <c r="F64" s="172"/>
      <c r="G64" s="172"/>
      <c r="H64" s="172"/>
      <c r="I64" s="173"/>
      <c r="J64" s="174">
        <f>J441</f>
        <v>0</v>
      </c>
      <c r="K64" s="175"/>
    </row>
    <row r="65" s="8" customFormat="1" ht="14.88" customHeight="1">
      <c r="B65" s="169"/>
      <c r="C65" s="170"/>
      <c r="D65" s="171" t="s">
        <v>104</v>
      </c>
      <c r="E65" s="172"/>
      <c r="F65" s="172"/>
      <c r="G65" s="172"/>
      <c r="H65" s="172"/>
      <c r="I65" s="173"/>
      <c r="J65" s="174">
        <f>J465</f>
        <v>0</v>
      </c>
      <c r="K65" s="175"/>
    </row>
    <row r="66" s="8" customFormat="1" ht="14.88" customHeight="1">
      <c r="B66" s="169"/>
      <c r="C66" s="170"/>
      <c r="D66" s="171" t="s">
        <v>105</v>
      </c>
      <c r="E66" s="172"/>
      <c r="F66" s="172"/>
      <c r="G66" s="172"/>
      <c r="H66" s="172"/>
      <c r="I66" s="173"/>
      <c r="J66" s="174">
        <f>J474</f>
        <v>0</v>
      </c>
      <c r="K66" s="175"/>
    </row>
    <row r="67" s="8" customFormat="1" ht="19.92" customHeight="1">
      <c r="B67" s="169"/>
      <c r="C67" s="170"/>
      <c r="D67" s="171" t="s">
        <v>106</v>
      </c>
      <c r="E67" s="172"/>
      <c r="F67" s="172"/>
      <c r="G67" s="172"/>
      <c r="H67" s="172"/>
      <c r="I67" s="173"/>
      <c r="J67" s="174">
        <f>J545</f>
        <v>0</v>
      </c>
      <c r="K67" s="175"/>
    </row>
    <row r="68" s="8" customFormat="1" ht="19.92" customHeight="1">
      <c r="B68" s="169"/>
      <c r="C68" s="170"/>
      <c r="D68" s="171" t="s">
        <v>107</v>
      </c>
      <c r="E68" s="172"/>
      <c r="F68" s="172"/>
      <c r="G68" s="172"/>
      <c r="H68" s="172"/>
      <c r="I68" s="173"/>
      <c r="J68" s="174">
        <f>J555</f>
        <v>0</v>
      </c>
      <c r="K68" s="175"/>
    </row>
    <row r="69" s="7" customFormat="1" ht="24.96" customHeight="1">
      <c r="B69" s="162"/>
      <c r="C69" s="163"/>
      <c r="D69" s="164" t="s">
        <v>108</v>
      </c>
      <c r="E69" s="165"/>
      <c r="F69" s="165"/>
      <c r="G69" s="165"/>
      <c r="H69" s="165"/>
      <c r="I69" s="166"/>
      <c r="J69" s="167">
        <f>J557</f>
        <v>0</v>
      </c>
      <c r="K69" s="168"/>
    </row>
    <row r="70" s="8" customFormat="1" ht="19.92" customHeight="1">
      <c r="B70" s="169"/>
      <c r="C70" s="170"/>
      <c r="D70" s="171" t="s">
        <v>109</v>
      </c>
      <c r="E70" s="172"/>
      <c r="F70" s="172"/>
      <c r="G70" s="172"/>
      <c r="H70" s="172"/>
      <c r="I70" s="173"/>
      <c r="J70" s="174">
        <f>J558</f>
        <v>0</v>
      </c>
      <c r="K70" s="175"/>
    </row>
    <row r="71" s="8" customFormat="1" ht="19.92" customHeight="1">
      <c r="B71" s="169"/>
      <c r="C71" s="170"/>
      <c r="D71" s="171" t="s">
        <v>110</v>
      </c>
      <c r="E71" s="172"/>
      <c r="F71" s="172"/>
      <c r="G71" s="172"/>
      <c r="H71" s="172"/>
      <c r="I71" s="173"/>
      <c r="J71" s="174">
        <f>J596</f>
        <v>0</v>
      </c>
      <c r="K71" s="175"/>
    </row>
    <row r="72" s="8" customFormat="1" ht="19.92" customHeight="1">
      <c r="B72" s="169"/>
      <c r="C72" s="170"/>
      <c r="D72" s="171" t="s">
        <v>111</v>
      </c>
      <c r="E72" s="172"/>
      <c r="F72" s="172"/>
      <c r="G72" s="172"/>
      <c r="H72" s="172"/>
      <c r="I72" s="173"/>
      <c r="J72" s="174">
        <f>J633</f>
        <v>0</v>
      </c>
      <c r="K72" s="175"/>
    </row>
    <row r="73" s="8" customFormat="1" ht="19.92" customHeight="1">
      <c r="B73" s="169"/>
      <c r="C73" s="170"/>
      <c r="D73" s="171" t="s">
        <v>112</v>
      </c>
      <c r="E73" s="172"/>
      <c r="F73" s="172"/>
      <c r="G73" s="172"/>
      <c r="H73" s="172"/>
      <c r="I73" s="173"/>
      <c r="J73" s="174">
        <f>J668</f>
        <v>0</v>
      </c>
      <c r="K73" s="175"/>
    </row>
    <row r="74" s="8" customFormat="1" ht="19.92" customHeight="1">
      <c r="B74" s="169"/>
      <c r="C74" s="170"/>
      <c r="D74" s="171" t="s">
        <v>113</v>
      </c>
      <c r="E74" s="172"/>
      <c r="F74" s="172"/>
      <c r="G74" s="172"/>
      <c r="H74" s="172"/>
      <c r="I74" s="173"/>
      <c r="J74" s="174">
        <f>J704</f>
        <v>0</v>
      </c>
      <c r="K74" s="175"/>
    </row>
    <row r="75" s="8" customFormat="1" ht="19.92" customHeight="1">
      <c r="B75" s="169"/>
      <c r="C75" s="170"/>
      <c r="D75" s="171" t="s">
        <v>114</v>
      </c>
      <c r="E75" s="172"/>
      <c r="F75" s="172"/>
      <c r="G75" s="172"/>
      <c r="H75" s="172"/>
      <c r="I75" s="173"/>
      <c r="J75" s="174">
        <f>J769</f>
        <v>0</v>
      </c>
      <c r="K75" s="175"/>
    </row>
    <row r="76" s="8" customFormat="1" ht="19.92" customHeight="1">
      <c r="B76" s="169"/>
      <c r="C76" s="170"/>
      <c r="D76" s="171" t="s">
        <v>115</v>
      </c>
      <c r="E76" s="172"/>
      <c r="F76" s="172"/>
      <c r="G76" s="172"/>
      <c r="H76" s="172"/>
      <c r="I76" s="173"/>
      <c r="J76" s="174">
        <f>J835</f>
        <v>0</v>
      </c>
      <c r="K76" s="175"/>
    </row>
    <row r="77" s="8" customFormat="1" ht="19.92" customHeight="1">
      <c r="B77" s="169"/>
      <c r="C77" s="170"/>
      <c r="D77" s="171" t="s">
        <v>116</v>
      </c>
      <c r="E77" s="172"/>
      <c r="F77" s="172"/>
      <c r="G77" s="172"/>
      <c r="H77" s="172"/>
      <c r="I77" s="173"/>
      <c r="J77" s="174">
        <f>J889</f>
        <v>0</v>
      </c>
      <c r="K77" s="175"/>
    </row>
    <row r="78" s="8" customFormat="1" ht="19.92" customHeight="1">
      <c r="B78" s="169"/>
      <c r="C78" s="170"/>
      <c r="D78" s="171" t="s">
        <v>117</v>
      </c>
      <c r="E78" s="172"/>
      <c r="F78" s="172"/>
      <c r="G78" s="172"/>
      <c r="H78" s="172"/>
      <c r="I78" s="173"/>
      <c r="J78" s="174">
        <f>J982</f>
        <v>0</v>
      </c>
      <c r="K78" s="175"/>
    </row>
    <row r="79" s="8" customFormat="1" ht="19.92" customHeight="1">
      <c r="B79" s="169"/>
      <c r="C79" s="170"/>
      <c r="D79" s="171" t="s">
        <v>118</v>
      </c>
      <c r="E79" s="172"/>
      <c r="F79" s="172"/>
      <c r="G79" s="172"/>
      <c r="H79" s="172"/>
      <c r="I79" s="173"/>
      <c r="J79" s="174">
        <f>J1007</f>
        <v>0</v>
      </c>
      <c r="K79" s="175"/>
    </row>
    <row r="80" s="8" customFormat="1" ht="19.92" customHeight="1">
      <c r="B80" s="169"/>
      <c r="C80" s="170"/>
      <c r="D80" s="171" t="s">
        <v>119</v>
      </c>
      <c r="E80" s="172"/>
      <c r="F80" s="172"/>
      <c r="G80" s="172"/>
      <c r="H80" s="172"/>
      <c r="I80" s="173"/>
      <c r="J80" s="174">
        <f>J1030</f>
        <v>0</v>
      </c>
      <c r="K80" s="175"/>
    </row>
    <row r="81" s="1" customFormat="1" ht="21.84" customHeight="1">
      <c r="B81" s="47"/>
      <c r="C81" s="48"/>
      <c r="D81" s="48"/>
      <c r="E81" s="48"/>
      <c r="F81" s="48"/>
      <c r="G81" s="48"/>
      <c r="H81" s="48"/>
      <c r="I81" s="131"/>
      <c r="J81" s="48"/>
      <c r="K81" s="52"/>
    </row>
    <row r="82" s="1" customFormat="1" ht="6.96" customHeight="1">
      <c r="B82" s="68"/>
      <c r="C82" s="69"/>
      <c r="D82" s="69"/>
      <c r="E82" s="69"/>
      <c r="F82" s="69"/>
      <c r="G82" s="69"/>
      <c r="H82" s="69"/>
      <c r="I82" s="153"/>
      <c r="J82" s="69"/>
      <c r="K82" s="70"/>
    </row>
    <row r="86" s="1" customFormat="1" ht="6.96" customHeight="1">
      <c r="B86" s="71"/>
      <c r="C86" s="72"/>
      <c r="D86" s="72"/>
      <c r="E86" s="72"/>
      <c r="F86" s="72"/>
      <c r="G86" s="72"/>
      <c r="H86" s="72"/>
      <c r="I86" s="154"/>
      <c r="J86" s="72"/>
      <c r="K86" s="72"/>
      <c r="L86" s="47"/>
    </row>
    <row r="87" s="1" customFormat="1" ht="36.96" customHeight="1">
      <c r="B87" s="47"/>
      <c r="C87" s="73" t="s">
        <v>120</v>
      </c>
      <c r="I87" s="176"/>
      <c r="L87" s="47"/>
    </row>
    <row r="88" s="1" customFormat="1" ht="6.96" customHeight="1">
      <c r="B88" s="47"/>
      <c r="I88" s="176"/>
      <c r="L88" s="47"/>
    </row>
    <row r="89" s="1" customFormat="1" ht="14.4" customHeight="1">
      <c r="B89" s="47"/>
      <c r="C89" s="75" t="s">
        <v>19</v>
      </c>
      <c r="I89" s="176"/>
      <c r="L89" s="47"/>
    </row>
    <row r="90" s="1" customFormat="1" ht="16.5" customHeight="1">
      <c r="B90" s="47"/>
      <c r="E90" s="177" t="str">
        <f>E7</f>
        <v>BD U Nemocnice zateplení fasády a úprava střechy</v>
      </c>
      <c r="F90" s="75"/>
      <c r="G90" s="75"/>
      <c r="H90" s="75"/>
      <c r="I90" s="176"/>
      <c r="L90" s="47"/>
    </row>
    <row r="91" s="1" customFormat="1" ht="14.4" customHeight="1">
      <c r="B91" s="47"/>
      <c r="C91" s="75" t="s">
        <v>88</v>
      </c>
      <c r="I91" s="176"/>
      <c r="L91" s="47"/>
    </row>
    <row r="92" s="1" customFormat="1" ht="17.25" customHeight="1">
      <c r="B92" s="47"/>
      <c r="E92" s="78" t="str">
        <f>E9</f>
        <v>1 - BD U Nemocnice zateplení fasády a úprava střechy</v>
      </c>
      <c r="F92" s="1"/>
      <c r="G92" s="1"/>
      <c r="H92" s="1"/>
      <c r="I92" s="176"/>
      <c r="L92" s="47"/>
    </row>
    <row r="93" s="1" customFormat="1" ht="6.96" customHeight="1">
      <c r="B93" s="47"/>
      <c r="I93" s="176"/>
      <c r="L93" s="47"/>
    </row>
    <row r="94" s="1" customFormat="1" ht="18" customHeight="1">
      <c r="B94" s="47"/>
      <c r="C94" s="75" t="s">
        <v>23</v>
      </c>
      <c r="F94" s="178" t="str">
        <f>F12</f>
        <v xml:space="preserve"> </v>
      </c>
      <c r="I94" s="179" t="s">
        <v>25</v>
      </c>
      <c r="J94" s="80" t="str">
        <f>IF(J12="","",J12)</f>
        <v>22.10.2018</v>
      </c>
      <c r="L94" s="47"/>
    </row>
    <row r="95" s="1" customFormat="1" ht="6.96" customHeight="1">
      <c r="B95" s="47"/>
      <c r="I95" s="176"/>
      <c r="L95" s="47"/>
    </row>
    <row r="96" s="1" customFormat="1">
      <c r="B96" s="47"/>
      <c r="C96" s="75" t="s">
        <v>27</v>
      </c>
      <c r="F96" s="178" t="str">
        <f>E15</f>
        <v>Město Kolín</v>
      </c>
      <c r="I96" s="179" t="s">
        <v>33</v>
      </c>
      <c r="J96" s="178" t="str">
        <f>E21</f>
        <v>D et A stavební společnost s.r.o.</v>
      </c>
      <c r="L96" s="47"/>
    </row>
    <row r="97" s="1" customFormat="1" ht="14.4" customHeight="1">
      <c r="B97" s="47"/>
      <c r="C97" s="75" t="s">
        <v>31</v>
      </c>
      <c r="F97" s="178" t="str">
        <f>IF(E18="","",E18)</f>
        <v/>
      </c>
      <c r="I97" s="176"/>
      <c r="L97" s="47"/>
    </row>
    <row r="98" s="1" customFormat="1" ht="10.32" customHeight="1">
      <c r="B98" s="47"/>
      <c r="I98" s="176"/>
      <c r="L98" s="47"/>
    </row>
    <row r="99" s="9" customFormat="1" ht="29.28" customHeight="1">
      <c r="B99" s="180"/>
      <c r="C99" s="181" t="s">
        <v>121</v>
      </c>
      <c r="D99" s="182" t="s">
        <v>57</v>
      </c>
      <c r="E99" s="182" t="s">
        <v>53</v>
      </c>
      <c r="F99" s="182" t="s">
        <v>122</v>
      </c>
      <c r="G99" s="182" t="s">
        <v>123</v>
      </c>
      <c r="H99" s="182" t="s">
        <v>124</v>
      </c>
      <c r="I99" s="183" t="s">
        <v>125</v>
      </c>
      <c r="J99" s="182" t="s">
        <v>93</v>
      </c>
      <c r="K99" s="184" t="s">
        <v>126</v>
      </c>
      <c r="L99" s="180"/>
      <c r="M99" s="93" t="s">
        <v>127</v>
      </c>
      <c r="N99" s="94" t="s">
        <v>42</v>
      </c>
      <c r="O99" s="94" t="s">
        <v>128</v>
      </c>
      <c r="P99" s="94" t="s">
        <v>129</v>
      </c>
      <c r="Q99" s="94" t="s">
        <v>130</v>
      </c>
      <c r="R99" s="94" t="s">
        <v>131</v>
      </c>
      <c r="S99" s="94" t="s">
        <v>132</v>
      </c>
      <c r="T99" s="95" t="s">
        <v>133</v>
      </c>
    </row>
    <row r="100" s="1" customFormat="1" ht="29.28" customHeight="1">
      <c r="B100" s="47"/>
      <c r="C100" s="97" t="s">
        <v>94</v>
      </c>
      <c r="I100" s="176"/>
      <c r="J100" s="185">
        <f>BK100</f>
        <v>0</v>
      </c>
      <c r="L100" s="47"/>
      <c r="M100" s="96"/>
      <c r="N100" s="83"/>
      <c r="O100" s="83"/>
      <c r="P100" s="186">
        <f>P101+P557</f>
        <v>0</v>
      </c>
      <c r="Q100" s="83"/>
      <c r="R100" s="186">
        <f>R101+R557</f>
        <v>160.57180850000003</v>
      </c>
      <c r="S100" s="83"/>
      <c r="T100" s="187">
        <f>T101+T557</f>
        <v>138.29253666</v>
      </c>
      <c r="AT100" s="25" t="s">
        <v>71</v>
      </c>
      <c r="AU100" s="25" t="s">
        <v>95</v>
      </c>
      <c r="BK100" s="188">
        <f>BK101+BK557</f>
        <v>0</v>
      </c>
    </row>
    <row r="101" s="10" customFormat="1" ht="37.44001" customHeight="1">
      <c r="B101" s="189"/>
      <c r="D101" s="190" t="s">
        <v>71</v>
      </c>
      <c r="E101" s="191" t="s">
        <v>134</v>
      </c>
      <c r="F101" s="191" t="s">
        <v>135</v>
      </c>
      <c r="I101" s="192"/>
      <c r="J101" s="193">
        <f>BK101</f>
        <v>0</v>
      </c>
      <c r="L101" s="189"/>
      <c r="M101" s="194"/>
      <c r="N101" s="195"/>
      <c r="O101" s="195"/>
      <c r="P101" s="196">
        <f>P102+P122+P440+P545+P555</f>
        <v>0</v>
      </c>
      <c r="Q101" s="195"/>
      <c r="R101" s="196">
        <f>R102+R122+R440+R545+R555</f>
        <v>69.828592540000002</v>
      </c>
      <c r="S101" s="195"/>
      <c r="T101" s="197">
        <f>T102+T122+T440+T545+T555</f>
        <v>57.743796000000003</v>
      </c>
      <c r="AR101" s="190" t="s">
        <v>17</v>
      </c>
      <c r="AT101" s="198" t="s">
        <v>71</v>
      </c>
      <c r="AU101" s="198" t="s">
        <v>72</v>
      </c>
      <c r="AY101" s="190" t="s">
        <v>136</v>
      </c>
      <c r="BK101" s="199">
        <f>BK102+BK122+BK440+BK545+BK555</f>
        <v>0</v>
      </c>
    </row>
    <row r="102" s="10" customFormat="1" ht="19.92" customHeight="1">
      <c r="B102" s="189"/>
      <c r="D102" s="190" t="s">
        <v>71</v>
      </c>
      <c r="E102" s="200" t="s">
        <v>17</v>
      </c>
      <c r="F102" s="200" t="s">
        <v>137</v>
      </c>
      <c r="I102" s="192"/>
      <c r="J102" s="201">
        <f>BK102</f>
        <v>0</v>
      </c>
      <c r="L102" s="189"/>
      <c r="M102" s="194"/>
      <c r="N102" s="195"/>
      <c r="O102" s="195"/>
      <c r="P102" s="196">
        <f>SUM(P103:P121)</f>
        <v>0</v>
      </c>
      <c r="Q102" s="195"/>
      <c r="R102" s="196">
        <f>SUM(R103:R121)</f>
        <v>0</v>
      </c>
      <c r="S102" s="195"/>
      <c r="T102" s="197">
        <f>SUM(T103:T121)</f>
        <v>14.535</v>
      </c>
      <c r="AR102" s="190" t="s">
        <v>17</v>
      </c>
      <c r="AT102" s="198" t="s">
        <v>71</v>
      </c>
      <c r="AU102" s="198" t="s">
        <v>17</v>
      </c>
      <c r="AY102" s="190" t="s">
        <v>136</v>
      </c>
      <c r="BK102" s="199">
        <f>SUM(BK103:BK121)</f>
        <v>0</v>
      </c>
    </row>
    <row r="103" s="1" customFormat="1" ht="51" customHeight="1">
      <c r="B103" s="202"/>
      <c r="C103" s="203" t="s">
        <v>17</v>
      </c>
      <c r="D103" s="203" t="s">
        <v>138</v>
      </c>
      <c r="E103" s="204" t="s">
        <v>139</v>
      </c>
      <c r="F103" s="205" t="s">
        <v>140</v>
      </c>
      <c r="G103" s="206" t="s">
        <v>141</v>
      </c>
      <c r="H103" s="207">
        <v>57</v>
      </c>
      <c r="I103" s="208"/>
      <c r="J103" s="209">
        <f>ROUND(I103*H103,2)</f>
        <v>0</v>
      </c>
      <c r="K103" s="205" t="s">
        <v>142</v>
      </c>
      <c r="L103" s="47"/>
      <c r="M103" s="210" t="s">
        <v>5</v>
      </c>
      <c r="N103" s="211" t="s">
        <v>44</v>
      </c>
      <c r="O103" s="48"/>
      <c r="P103" s="212">
        <f>O103*H103</f>
        <v>0</v>
      </c>
      <c r="Q103" s="212">
        <v>0</v>
      </c>
      <c r="R103" s="212">
        <f>Q103*H103</f>
        <v>0</v>
      </c>
      <c r="S103" s="212">
        <v>0.255</v>
      </c>
      <c r="T103" s="213">
        <f>S103*H103</f>
        <v>14.535</v>
      </c>
      <c r="AR103" s="25" t="s">
        <v>143</v>
      </c>
      <c r="AT103" s="25" t="s">
        <v>138</v>
      </c>
      <c r="AU103" s="25" t="s">
        <v>144</v>
      </c>
      <c r="AY103" s="25" t="s">
        <v>136</v>
      </c>
      <c r="BE103" s="214">
        <f>IF(N103="základní",J103,0)</f>
        <v>0</v>
      </c>
      <c r="BF103" s="214">
        <f>IF(N103="snížená",J103,0)</f>
        <v>0</v>
      </c>
      <c r="BG103" s="214">
        <f>IF(N103="zákl. přenesená",J103,0)</f>
        <v>0</v>
      </c>
      <c r="BH103" s="214">
        <f>IF(N103="sníž. přenesená",J103,0)</f>
        <v>0</v>
      </c>
      <c r="BI103" s="214">
        <f>IF(N103="nulová",J103,0)</f>
        <v>0</v>
      </c>
      <c r="BJ103" s="25" t="s">
        <v>144</v>
      </c>
      <c r="BK103" s="214">
        <f>ROUND(I103*H103,2)</f>
        <v>0</v>
      </c>
      <c r="BL103" s="25" t="s">
        <v>143</v>
      </c>
      <c r="BM103" s="25" t="s">
        <v>145</v>
      </c>
    </row>
    <row r="104" s="11" customFormat="1">
      <c r="B104" s="215"/>
      <c r="D104" s="216" t="s">
        <v>146</v>
      </c>
      <c r="E104" s="217" t="s">
        <v>5</v>
      </c>
      <c r="F104" s="218" t="s">
        <v>147</v>
      </c>
      <c r="H104" s="217" t="s">
        <v>5</v>
      </c>
      <c r="I104" s="219"/>
      <c r="L104" s="215"/>
      <c r="M104" s="220"/>
      <c r="N104" s="221"/>
      <c r="O104" s="221"/>
      <c r="P104" s="221"/>
      <c r="Q104" s="221"/>
      <c r="R104" s="221"/>
      <c r="S104" s="221"/>
      <c r="T104" s="222"/>
      <c r="AT104" s="217" t="s">
        <v>146</v>
      </c>
      <c r="AU104" s="217" t="s">
        <v>144</v>
      </c>
      <c r="AV104" s="11" t="s">
        <v>17</v>
      </c>
      <c r="AW104" s="11" t="s">
        <v>35</v>
      </c>
      <c r="AX104" s="11" t="s">
        <v>72</v>
      </c>
      <c r="AY104" s="217" t="s">
        <v>136</v>
      </c>
    </row>
    <row r="105" s="12" customFormat="1">
      <c r="B105" s="223"/>
      <c r="D105" s="216" t="s">
        <v>146</v>
      </c>
      <c r="E105" s="224" t="s">
        <v>5</v>
      </c>
      <c r="F105" s="225" t="s">
        <v>148</v>
      </c>
      <c r="H105" s="226">
        <v>57</v>
      </c>
      <c r="I105" s="227"/>
      <c r="L105" s="223"/>
      <c r="M105" s="228"/>
      <c r="N105" s="229"/>
      <c r="O105" s="229"/>
      <c r="P105" s="229"/>
      <c r="Q105" s="229"/>
      <c r="R105" s="229"/>
      <c r="S105" s="229"/>
      <c r="T105" s="230"/>
      <c r="AT105" s="224" t="s">
        <v>146</v>
      </c>
      <c r="AU105" s="224" t="s">
        <v>144</v>
      </c>
      <c r="AV105" s="12" t="s">
        <v>144</v>
      </c>
      <c r="AW105" s="12" t="s">
        <v>35</v>
      </c>
      <c r="AX105" s="12" t="s">
        <v>17</v>
      </c>
      <c r="AY105" s="224" t="s">
        <v>136</v>
      </c>
    </row>
    <row r="106" s="1" customFormat="1" ht="38.25" customHeight="1">
      <c r="B106" s="202"/>
      <c r="C106" s="203" t="s">
        <v>144</v>
      </c>
      <c r="D106" s="203" t="s">
        <v>138</v>
      </c>
      <c r="E106" s="204" t="s">
        <v>149</v>
      </c>
      <c r="F106" s="205" t="s">
        <v>150</v>
      </c>
      <c r="G106" s="206" t="s">
        <v>151</v>
      </c>
      <c r="H106" s="207">
        <v>28.5</v>
      </c>
      <c r="I106" s="208"/>
      <c r="J106" s="209">
        <f>ROUND(I106*H106,2)</f>
        <v>0</v>
      </c>
      <c r="K106" s="205" t="s">
        <v>142</v>
      </c>
      <c r="L106" s="47"/>
      <c r="M106" s="210" t="s">
        <v>5</v>
      </c>
      <c r="N106" s="211" t="s">
        <v>44</v>
      </c>
      <c r="O106" s="48"/>
      <c r="P106" s="212">
        <f>O106*H106</f>
        <v>0</v>
      </c>
      <c r="Q106" s="212">
        <v>0</v>
      </c>
      <c r="R106" s="212">
        <f>Q106*H106</f>
        <v>0</v>
      </c>
      <c r="S106" s="212">
        <v>0</v>
      </c>
      <c r="T106" s="213">
        <f>S106*H106</f>
        <v>0</v>
      </c>
      <c r="AR106" s="25" t="s">
        <v>143</v>
      </c>
      <c r="AT106" s="25" t="s">
        <v>138</v>
      </c>
      <c r="AU106" s="25" t="s">
        <v>144</v>
      </c>
      <c r="AY106" s="25" t="s">
        <v>136</v>
      </c>
      <c r="BE106" s="214">
        <f>IF(N106="základní",J106,0)</f>
        <v>0</v>
      </c>
      <c r="BF106" s="214">
        <f>IF(N106="snížená",J106,0)</f>
        <v>0</v>
      </c>
      <c r="BG106" s="214">
        <f>IF(N106="zákl. přenesená",J106,0)</f>
        <v>0</v>
      </c>
      <c r="BH106" s="214">
        <f>IF(N106="sníž. přenesená",J106,0)</f>
        <v>0</v>
      </c>
      <c r="BI106" s="214">
        <f>IF(N106="nulová",J106,0)</f>
        <v>0</v>
      </c>
      <c r="BJ106" s="25" t="s">
        <v>144</v>
      </c>
      <c r="BK106" s="214">
        <f>ROUND(I106*H106,2)</f>
        <v>0</v>
      </c>
      <c r="BL106" s="25" t="s">
        <v>143</v>
      </c>
      <c r="BM106" s="25" t="s">
        <v>152</v>
      </c>
    </row>
    <row r="107" s="11" customFormat="1">
      <c r="B107" s="215"/>
      <c r="D107" s="216" t="s">
        <v>146</v>
      </c>
      <c r="E107" s="217" t="s">
        <v>5</v>
      </c>
      <c r="F107" s="218" t="s">
        <v>153</v>
      </c>
      <c r="H107" s="217" t="s">
        <v>5</v>
      </c>
      <c r="I107" s="219"/>
      <c r="L107" s="215"/>
      <c r="M107" s="220"/>
      <c r="N107" s="221"/>
      <c r="O107" s="221"/>
      <c r="P107" s="221"/>
      <c r="Q107" s="221"/>
      <c r="R107" s="221"/>
      <c r="S107" s="221"/>
      <c r="T107" s="222"/>
      <c r="AT107" s="217" t="s">
        <v>146</v>
      </c>
      <c r="AU107" s="217" t="s">
        <v>144</v>
      </c>
      <c r="AV107" s="11" t="s">
        <v>17</v>
      </c>
      <c r="AW107" s="11" t="s">
        <v>35</v>
      </c>
      <c r="AX107" s="11" t="s">
        <v>72</v>
      </c>
      <c r="AY107" s="217" t="s">
        <v>136</v>
      </c>
    </row>
    <row r="108" s="12" customFormat="1">
      <c r="B108" s="223"/>
      <c r="D108" s="216" t="s">
        <v>146</v>
      </c>
      <c r="E108" s="224" t="s">
        <v>5</v>
      </c>
      <c r="F108" s="225" t="s">
        <v>154</v>
      </c>
      <c r="H108" s="226">
        <v>28.5</v>
      </c>
      <c r="I108" s="227"/>
      <c r="L108" s="223"/>
      <c r="M108" s="228"/>
      <c r="N108" s="229"/>
      <c r="O108" s="229"/>
      <c r="P108" s="229"/>
      <c r="Q108" s="229"/>
      <c r="R108" s="229"/>
      <c r="S108" s="229"/>
      <c r="T108" s="230"/>
      <c r="AT108" s="224" t="s">
        <v>146</v>
      </c>
      <c r="AU108" s="224" t="s">
        <v>144</v>
      </c>
      <c r="AV108" s="12" t="s">
        <v>144</v>
      </c>
      <c r="AW108" s="12" t="s">
        <v>35</v>
      </c>
      <c r="AX108" s="12" t="s">
        <v>17</v>
      </c>
      <c r="AY108" s="224" t="s">
        <v>136</v>
      </c>
    </row>
    <row r="109" s="1" customFormat="1" ht="38.25" customHeight="1">
      <c r="B109" s="202"/>
      <c r="C109" s="203" t="s">
        <v>155</v>
      </c>
      <c r="D109" s="203" t="s">
        <v>138</v>
      </c>
      <c r="E109" s="204" t="s">
        <v>156</v>
      </c>
      <c r="F109" s="205" t="s">
        <v>157</v>
      </c>
      <c r="G109" s="206" t="s">
        <v>151</v>
      </c>
      <c r="H109" s="207">
        <v>28.5</v>
      </c>
      <c r="I109" s="208"/>
      <c r="J109" s="209">
        <f>ROUND(I109*H109,2)</f>
        <v>0</v>
      </c>
      <c r="K109" s="205" t="s">
        <v>142</v>
      </c>
      <c r="L109" s="47"/>
      <c r="M109" s="210" t="s">
        <v>5</v>
      </c>
      <c r="N109" s="211" t="s">
        <v>44</v>
      </c>
      <c r="O109" s="48"/>
      <c r="P109" s="212">
        <f>O109*H109</f>
        <v>0</v>
      </c>
      <c r="Q109" s="212">
        <v>0</v>
      </c>
      <c r="R109" s="212">
        <f>Q109*H109</f>
        <v>0</v>
      </c>
      <c r="S109" s="212">
        <v>0</v>
      </c>
      <c r="T109" s="213">
        <f>S109*H109</f>
        <v>0</v>
      </c>
      <c r="AR109" s="25" t="s">
        <v>143</v>
      </c>
      <c r="AT109" s="25" t="s">
        <v>138</v>
      </c>
      <c r="AU109" s="25" t="s">
        <v>144</v>
      </c>
      <c r="AY109" s="25" t="s">
        <v>136</v>
      </c>
      <c r="BE109" s="214">
        <f>IF(N109="základní",J109,0)</f>
        <v>0</v>
      </c>
      <c r="BF109" s="214">
        <f>IF(N109="snížená",J109,0)</f>
        <v>0</v>
      </c>
      <c r="BG109" s="214">
        <f>IF(N109="zákl. přenesená",J109,0)</f>
        <v>0</v>
      </c>
      <c r="BH109" s="214">
        <f>IF(N109="sníž. přenesená",J109,0)</f>
        <v>0</v>
      </c>
      <c r="BI109" s="214">
        <f>IF(N109="nulová",J109,0)</f>
        <v>0</v>
      </c>
      <c r="BJ109" s="25" t="s">
        <v>144</v>
      </c>
      <c r="BK109" s="214">
        <f>ROUND(I109*H109,2)</f>
        <v>0</v>
      </c>
      <c r="BL109" s="25" t="s">
        <v>143</v>
      </c>
      <c r="BM109" s="25" t="s">
        <v>158</v>
      </c>
    </row>
    <row r="110" s="1" customFormat="1" ht="38.25" customHeight="1">
      <c r="B110" s="202"/>
      <c r="C110" s="203" t="s">
        <v>143</v>
      </c>
      <c r="D110" s="203" t="s">
        <v>138</v>
      </c>
      <c r="E110" s="204" t="s">
        <v>159</v>
      </c>
      <c r="F110" s="205" t="s">
        <v>160</v>
      </c>
      <c r="G110" s="206" t="s">
        <v>151</v>
      </c>
      <c r="H110" s="207">
        <v>13.337999999999999</v>
      </c>
      <c r="I110" s="208"/>
      <c r="J110" s="209">
        <f>ROUND(I110*H110,2)</f>
        <v>0</v>
      </c>
      <c r="K110" s="205" t="s">
        <v>142</v>
      </c>
      <c r="L110" s="47"/>
      <c r="M110" s="210" t="s">
        <v>5</v>
      </c>
      <c r="N110" s="211" t="s">
        <v>44</v>
      </c>
      <c r="O110" s="48"/>
      <c r="P110" s="212">
        <f>O110*H110</f>
        <v>0</v>
      </c>
      <c r="Q110" s="212">
        <v>0</v>
      </c>
      <c r="R110" s="212">
        <f>Q110*H110</f>
        <v>0</v>
      </c>
      <c r="S110" s="212">
        <v>0</v>
      </c>
      <c r="T110" s="213">
        <f>S110*H110</f>
        <v>0</v>
      </c>
      <c r="AR110" s="25" t="s">
        <v>143</v>
      </c>
      <c r="AT110" s="25" t="s">
        <v>138</v>
      </c>
      <c r="AU110" s="25" t="s">
        <v>144</v>
      </c>
      <c r="AY110" s="25" t="s">
        <v>136</v>
      </c>
      <c r="BE110" s="214">
        <f>IF(N110="základní",J110,0)</f>
        <v>0</v>
      </c>
      <c r="BF110" s="214">
        <f>IF(N110="snížená",J110,0)</f>
        <v>0</v>
      </c>
      <c r="BG110" s="214">
        <f>IF(N110="zákl. přenesená",J110,0)</f>
        <v>0</v>
      </c>
      <c r="BH110" s="214">
        <f>IF(N110="sníž. přenesená",J110,0)</f>
        <v>0</v>
      </c>
      <c r="BI110" s="214">
        <f>IF(N110="nulová",J110,0)</f>
        <v>0</v>
      </c>
      <c r="BJ110" s="25" t="s">
        <v>144</v>
      </c>
      <c r="BK110" s="214">
        <f>ROUND(I110*H110,2)</f>
        <v>0</v>
      </c>
      <c r="BL110" s="25" t="s">
        <v>143</v>
      </c>
      <c r="BM110" s="25" t="s">
        <v>161</v>
      </c>
    </row>
    <row r="111" s="11" customFormat="1">
      <c r="B111" s="215"/>
      <c r="D111" s="216" t="s">
        <v>146</v>
      </c>
      <c r="E111" s="217" t="s">
        <v>5</v>
      </c>
      <c r="F111" s="218" t="s">
        <v>162</v>
      </c>
      <c r="H111" s="217" t="s">
        <v>5</v>
      </c>
      <c r="I111" s="219"/>
      <c r="L111" s="215"/>
      <c r="M111" s="220"/>
      <c r="N111" s="221"/>
      <c r="O111" s="221"/>
      <c r="P111" s="221"/>
      <c r="Q111" s="221"/>
      <c r="R111" s="221"/>
      <c r="S111" s="221"/>
      <c r="T111" s="222"/>
      <c r="AT111" s="217" t="s">
        <v>146</v>
      </c>
      <c r="AU111" s="217" t="s">
        <v>144</v>
      </c>
      <c r="AV111" s="11" t="s">
        <v>17</v>
      </c>
      <c r="AW111" s="11" t="s">
        <v>35</v>
      </c>
      <c r="AX111" s="11" t="s">
        <v>72</v>
      </c>
      <c r="AY111" s="217" t="s">
        <v>136</v>
      </c>
    </row>
    <row r="112" s="12" customFormat="1">
      <c r="B112" s="223"/>
      <c r="D112" s="216" t="s">
        <v>146</v>
      </c>
      <c r="E112" s="224" t="s">
        <v>5</v>
      </c>
      <c r="F112" s="225" t="s">
        <v>163</v>
      </c>
      <c r="H112" s="226">
        <v>13.337999999999999</v>
      </c>
      <c r="I112" s="227"/>
      <c r="L112" s="223"/>
      <c r="M112" s="228"/>
      <c r="N112" s="229"/>
      <c r="O112" s="229"/>
      <c r="P112" s="229"/>
      <c r="Q112" s="229"/>
      <c r="R112" s="229"/>
      <c r="S112" s="229"/>
      <c r="T112" s="230"/>
      <c r="AT112" s="224" t="s">
        <v>146</v>
      </c>
      <c r="AU112" s="224" t="s">
        <v>144</v>
      </c>
      <c r="AV112" s="12" t="s">
        <v>144</v>
      </c>
      <c r="AW112" s="12" t="s">
        <v>35</v>
      </c>
      <c r="AX112" s="12" t="s">
        <v>17</v>
      </c>
      <c r="AY112" s="224" t="s">
        <v>136</v>
      </c>
    </row>
    <row r="113" s="1" customFormat="1" ht="51" customHeight="1">
      <c r="B113" s="202"/>
      <c r="C113" s="203" t="s">
        <v>164</v>
      </c>
      <c r="D113" s="203" t="s">
        <v>138</v>
      </c>
      <c r="E113" s="204" t="s">
        <v>165</v>
      </c>
      <c r="F113" s="205" t="s">
        <v>166</v>
      </c>
      <c r="G113" s="206" t="s">
        <v>151</v>
      </c>
      <c r="H113" s="207">
        <v>200.06999999999999</v>
      </c>
      <c r="I113" s="208"/>
      <c r="J113" s="209">
        <f>ROUND(I113*H113,2)</f>
        <v>0</v>
      </c>
      <c r="K113" s="205" t="s">
        <v>142</v>
      </c>
      <c r="L113" s="47"/>
      <c r="M113" s="210" t="s">
        <v>5</v>
      </c>
      <c r="N113" s="211" t="s">
        <v>44</v>
      </c>
      <c r="O113" s="48"/>
      <c r="P113" s="212">
        <f>O113*H113</f>
        <v>0</v>
      </c>
      <c r="Q113" s="212">
        <v>0</v>
      </c>
      <c r="R113" s="212">
        <f>Q113*H113</f>
        <v>0</v>
      </c>
      <c r="S113" s="212">
        <v>0</v>
      </c>
      <c r="T113" s="213">
        <f>S113*H113</f>
        <v>0</v>
      </c>
      <c r="AR113" s="25" t="s">
        <v>143</v>
      </c>
      <c r="AT113" s="25" t="s">
        <v>138</v>
      </c>
      <c r="AU113" s="25" t="s">
        <v>144</v>
      </c>
      <c r="AY113" s="25" t="s">
        <v>136</v>
      </c>
      <c r="BE113" s="214">
        <f>IF(N113="základní",J113,0)</f>
        <v>0</v>
      </c>
      <c r="BF113" s="214">
        <f>IF(N113="snížená",J113,0)</f>
        <v>0</v>
      </c>
      <c r="BG113" s="214">
        <f>IF(N113="zákl. přenesená",J113,0)</f>
        <v>0</v>
      </c>
      <c r="BH113" s="214">
        <f>IF(N113="sníž. přenesená",J113,0)</f>
        <v>0</v>
      </c>
      <c r="BI113" s="214">
        <f>IF(N113="nulová",J113,0)</f>
        <v>0</v>
      </c>
      <c r="BJ113" s="25" t="s">
        <v>144</v>
      </c>
      <c r="BK113" s="214">
        <f>ROUND(I113*H113,2)</f>
        <v>0</v>
      </c>
      <c r="BL113" s="25" t="s">
        <v>143</v>
      </c>
      <c r="BM113" s="25" t="s">
        <v>167</v>
      </c>
    </row>
    <row r="114" s="12" customFormat="1">
      <c r="B114" s="223"/>
      <c r="D114" s="216" t="s">
        <v>146</v>
      </c>
      <c r="F114" s="225" t="s">
        <v>168</v>
      </c>
      <c r="H114" s="226">
        <v>200.06999999999999</v>
      </c>
      <c r="I114" s="227"/>
      <c r="L114" s="223"/>
      <c r="M114" s="228"/>
      <c r="N114" s="229"/>
      <c r="O114" s="229"/>
      <c r="P114" s="229"/>
      <c r="Q114" s="229"/>
      <c r="R114" s="229"/>
      <c r="S114" s="229"/>
      <c r="T114" s="230"/>
      <c r="AT114" s="224" t="s">
        <v>146</v>
      </c>
      <c r="AU114" s="224" t="s">
        <v>144</v>
      </c>
      <c r="AV114" s="12" t="s">
        <v>144</v>
      </c>
      <c r="AW114" s="12" t="s">
        <v>6</v>
      </c>
      <c r="AX114" s="12" t="s">
        <v>17</v>
      </c>
      <c r="AY114" s="224" t="s">
        <v>136</v>
      </c>
    </row>
    <row r="115" s="1" customFormat="1" ht="25.5" customHeight="1">
      <c r="B115" s="202"/>
      <c r="C115" s="203" t="s">
        <v>169</v>
      </c>
      <c r="D115" s="203" t="s">
        <v>138</v>
      </c>
      <c r="E115" s="204" t="s">
        <v>170</v>
      </c>
      <c r="F115" s="205" t="s">
        <v>171</v>
      </c>
      <c r="G115" s="206" t="s">
        <v>151</v>
      </c>
      <c r="H115" s="207">
        <v>13.337999999999999</v>
      </c>
      <c r="I115" s="208"/>
      <c r="J115" s="209">
        <f>ROUND(I115*H115,2)</f>
        <v>0</v>
      </c>
      <c r="K115" s="205" t="s">
        <v>142</v>
      </c>
      <c r="L115" s="47"/>
      <c r="M115" s="210" t="s">
        <v>5</v>
      </c>
      <c r="N115" s="211" t="s">
        <v>44</v>
      </c>
      <c r="O115" s="48"/>
      <c r="P115" s="212">
        <f>O115*H115</f>
        <v>0</v>
      </c>
      <c r="Q115" s="212">
        <v>0</v>
      </c>
      <c r="R115" s="212">
        <f>Q115*H115</f>
        <v>0</v>
      </c>
      <c r="S115" s="212">
        <v>0</v>
      </c>
      <c r="T115" s="213">
        <f>S115*H115</f>
        <v>0</v>
      </c>
      <c r="AR115" s="25" t="s">
        <v>143</v>
      </c>
      <c r="AT115" s="25" t="s">
        <v>138</v>
      </c>
      <c r="AU115" s="25" t="s">
        <v>144</v>
      </c>
      <c r="AY115" s="25" t="s">
        <v>136</v>
      </c>
      <c r="BE115" s="214">
        <f>IF(N115="základní",J115,0)</f>
        <v>0</v>
      </c>
      <c r="BF115" s="214">
        <f>IF(N115="snížená",J115,0)</f>
        <v>0</v>
      </c>
      <c r="BG115" s="214">
        <f>IF(N115="zákl. přenesená",J115,0)</f>
        <v>0</v>
      </c>
      <c r="BH115" s="214">
        <f>IF(N115="sníž. přenesená",J115,0)</f>
        <v>0</v>
      </c>
      <c r="BI115" s="214">
        <f>IF(N115="nulová",J115,0)</f>
        <v>0</v>
      </c>
      <c r="BJ115" s="25" t="s">
        <v>144</v>
      </c>
      <c r="BK115" s="214">
        <f>ROUND(I115*H115,2)</f>
        <v>0</v>
      </c>
      <c r="BL115" s="25" t="s">
        <v>143</v>
      </c>
      <c r="BM115" s="25" t="s">
        <v>172</v>
      </c>
    </row>
    <row r="116" s="1" customFormat="1" ht="16.5" customHeight="1">
      <c r="B116" s="202"/>
      <c r="C116" s="203" t="s">
        <v>173</v>
      </c>
      <c r="D116" s="203" t="s">
        <v>138</v>
      </c>
      <c r="E116" s="204" t="s">
        <v>174</v>
      </c>
      <c r="F116" s="205" t="s">
        <v>175</v>
      </c>
      <c r="G116" s="206" t="s">
        <v>151</v>
      </c>
      <c r="H116" s="207">
        <v>13.337999999999999</v>
      </c>
      <c r="I116" s="208"/>
      <c r="J116" s="209">
        <f>ROUND(I116*H116,2)</f>
        <v>0</v>
      </c>
      <c r="K116" s="205" t="s">
        <v>142</v>
      </c>
      <c r="L116" s="47"/>
      <c r="M116" s="210" t="s">
        <v>5</v>
      </c>
      <c r="N116" s="211" t="s">
        <v>44</v>
      </c>
      <c r="O116" s="48"/>
      <c r="P116" s="212">
        <f>O116*H116</f>
        <v>0</v>
      </c>
      <c r="Q116" s="212">
        <v>0</v>
      </c>
      <c r="R116" s="212">
        <f>Q116*H116</f>
        <v>0</v>
      </c>
      <c r="S116" s="212">
        <v>0</v>
      </c>
      <c r="T116" s="213">
        <f>S116*H116</f>
        <v>0</v>
      </c>
      <c r="AR116" s="25" t="s">
        <v>143</v>
      </c>
      <c r="AT116" s="25" t="s">
        <v>138</v>
      </c>
      <c r="AU116" s="25" t="s">
        <v>144</v>
      </c>
      <c r="AY116" s="25" t="s">
        <v>136</v>
      </c>
      <c r="BE116" s="214">
        <f>IF(N116="základní",J116,0)</f>
        <v>0</v>
      </c>
      <c r="BF116" s="214">
        <f>IF(N116="snížená",J116,0)</f>
        <v>0</v>
      </c>
      <c r="BG116" s="214">
        <f>IF(N116="zákl. přenesená",J116,0)</f>
        <v>0</v>
      </c>
      <c r="BH116" s="214">
        <f>IF(N116="sníž. přenesená",J116,0)</f>
        <v>0</v>
      </c>
      <c r="BI116" s="214">
        <f>IF(N116="nulová",J116,0)</f>
        <v>0</v>
      </c>
      <c r="BJ116" s="25" t="s">
        <v>144</v>
      </c>
      <c r="BK116" s="214">
        <f>ROUND(I116*H116,2)</f>
        <v>0</v>
      </c>
      <c r="BL116" s="25" t="s">
        <v>143</v>
      </c>
      <c r="BM116" s="25" t="s">
        <v>176</v>
      </c>
    </row>
    <row r="117" s="1" customFormat="1" ht="25.5" customHeight="1">
      <c r="B117" s="202"/>
      <c r="C117" s="203" t="s">
        <v>177</v>
      </c>
      <c r="D117" s="203" t="s">
        <v>138</v>
      </c>
      <c r="E117" s="204" t="s">
        <v>178</v>
      </c>
      <c r="F117" s="205" t="s">
        <v>179</v>
      </c>
      <c r="G117" s="206" t="s">
        <v>180</v>
      </c>
      <c r="H117" s="207">
        <v>26.675999999999998</v>
      </c>
      <c r="I117" s="208"/>
      <c r="J117" s="209">
        <f>ROUND(I117*H117,2)</f>
        <v>0</v>
      </c>
      <c r="K117" s="205" t="s">
        <v>142</v>
      </c>
      <c r="L117" s="47"/>
      <c r="M117" s="210" t="s">
        <v>5</v>
      </c>
      <c r="N117" s="211" t="s">
        <v>44</v>
      </c>
      <c r="O117" s="48"/>
      <c r="P117" s="212">
        <f>O117*H117</f>
        <v>0</v>
      </c>
      <c r="Q117" s="212">
        <v>0</v>
      </c>
      <c r="R117" s="212">
        <f>Q117*H117</f>
        <v>0</v>
      </c>
      <c r="S117" s="212">
        <v>0</v>
      </c>
      <c r="T117" s="213">
        <f>S117*H117</f>
        <v>0</v>
      </c>
      <c r="AR117" s="25" t="s">
        <v>143</v>
      </c>
      <c r="AT117" s="25" t="s">
        <v>138</v>
      </c>
      <c r="AU117" s="25" t="s">
        <v>144</v>
      </c>
      <c r="AY117" s="25" t="s">
        <v>136</v>
      </c>
      <c r="BE117" s="214">
        <f>IF(N117="základní",J117,0)</f>
        <v>0</v>
      </c>
      <c r="BF117" s="214">
        <f>IF(N117="snížená",J117,0)</f>
        <v>0</v>
      </c>
      <c r="BG117" s="214">
        <f>IF(N117="zákl. přenesená",J117,0)</f>
        <v>0</v>
      </c>
      <c r="BH117" s="214">
        <f>IF(N117="sníž. přenesená",J117,0)</f>
        <v>0</v>
      </c>
      <c r="BI117" s="214">
        <f>IF(N117="nulová",J117,0)</f>
        <v>0</v>
      </c>
      <c r="BJ117" s="25" t="s">
        <v>144</v>
      </c>
      <c r="BK117" s="214">
        <f>ROUND(I117*H117,2)</f>
        <v>0</v>
      </c>
      <c r="BL117" s="25" t="s">
        <v>143</v>
      </c>
      <c r="BM117" s="25" t="s">
        <v>181</v>
      </c>
    </row>
    <row r="118" s="12" customFormat="1">
      <c r="B118" s="223"/>
      <c r="D118" s="216" t="s">
        <v>146</v>
      </c>
      <c r="F118" s="225" t="s">
        <v>182</v>
      </c>
      <c r="H118" s="226">
        <v>26.675999999999998</v>
      </c>
      <c r="I118" s="227"/>
      <c r="L118" s="223"/>
      <c r="M118" s="228"/>
      <c r="N118" s="229"/>
      <c r="O118" s="229"/>
      <c r="P118" s="229"/>
      <c r="Q118" s="229"/>
      <c r="R118" s="229"/>
      <c r="S118" s="229"/>
      <c r="T118" s="230"/>
      <c r="AT118" s="224" t="s">
        <v>146</v>
      </c>
      <c r="AU118" s="224" t="s">
        <v>144</v>
      </c>
      <c r="AV118" s="12" t="s">
        <v>144</v>
      </c>
      <c r="AW118" s="12" t="s">
        <v>6</v>
      </c>
      <c r="AX118" s="12" t="s">
        <v>17</v>
      </c>
      <c r="AY118" s="224" t="s">
        <v>136</v>
      </c>
    </row>
    <row r="119" s="1" customFormat="1" ht="25.5" customHeight="1">
      <c r="B119" s="202"/>
      <c r="C119" s="203" t="s">
        <v>183</v>
      </c>
      <c r="D119" s="203" t="s">
        <v>138</v>
      </c>
      <c r="E119" s="204" t="s">
        <v>184</v>
      </c>
      <c r="F119" s="205" t="s">
        <v>185</v>
      </c>
      <c r="G119" s="206" t="s">
        <v>151</v>
      </c>
      <c r="H119" s="207">
        <v>15.162000000000001</v>
      </c>
      <c r="I119" s="208"/>
      <c r="J119" s="209">
        <f>ROUND(I119*H119,2)</f>
        <v>0</v>
      </c>
      <c r="K119" s="205" t="s">
        <v>142</v>
      </c>
      <c r="L119" s="47"/>
      <c r="M119" s="210" t="s">
        <v>5</v>
      </c>
      <c r="N119" s="211" t="s">
        <v>44</v>
      </c>
      <c r="O119" s="48"/>
      <c r="P119" s="212">
        <f>O119*H119</f>
        <v>0</v>
      </c>
      <c r="Q119" s="212">
        <v>0</v>
      </c>
      <c r="R119" s="212">
        <f>Q119*H119</f>
        <v>0</v>
      </c>
      <c r="S119" s="212">
        <v>0</v>
      </c>
      <c r="T119" s="213">
        <f>S119*H119</f>
        <v>0</v>
      </c>
      <c r="AR119" s="25" t="s">
        <v>143</v>
      </c>
      <c r="AT119" s="25" t="s">
        <v>138</v>
      </c>
      <c r="AU119" s="25" t="s">
        <v>144</v>
      </c>
      <c r="AY119" s="25" t="s">
        <v>136</v>
      </c>
      <c r="BE119" s="214">
        <f>IF(N119="základní",J119,0)</f>
        <v>0</v>
      </c>
      <c r="BF119" s="214">
        <f>IF(N119="snížená",J119,0)</f>
        <v>0</v>
      </c>
      <c r="BG119" s="214">
        <f>IF(N119="zákl. přenesená",J119,0)</f>
        <v>0</v>
      </c>
      <c r="BH119" s="214">
        <f>IF(N119="sníž. přenesená",J119,0)</f>
        <v>0</v>
      </c>
      <c r="BI119" s="214">
        <f>IF(N119="nulová",J119,0)</f>
        <v>0</v>
      </c>
      <c r="BJ119" s="25" t="s">
        <v>144</v>
      </c>
      <c r="BK119" s="214">
        <f>ROUND(I119*H119,2)</f>
        <v>0</v>
      </c>
      <c r="BL119" s="25" t="s">
        <v>143</v>
      </c>
      <c r="BM119" s="25" t="s">
        <v>186</v>
      </c>
    </row>
    <row r="120" s="11" customFormat="1">
      <c r="B120" s="215"/>
      <c r="D120" s="216" t="s">
        <v>146</v>
      </c>
      <c r="E120" s="217" t="s">
        <v>5</v>
      </c>
      <c r="F120" s="218" t="s">
        <v>187</v>
      </c>
      <c r="H120" s="217" t="s">
        <v>5</v>
      </c>
      <c r="I120" s="219"/>
      <c r="L120" s="215"/>
      <c r="M120" s="220"/>
      <c r="N120" s="221"/>
      <c r="O120" s="221"/>
      <c r="P120" s="221"/>
      <c r="Q120" s="221"/>
      <c r="R120" s="221"/>
      <c r="S120" s="221"/>
      <c r="T120" s="222"/>
      <c r="AT120" s="217" t="s">
        <v>146</v>
      </c>
      <c r="AU120" s="217" t="s">
        <v>144</v>
      </c>
      <c r="AV120" s="11" t="s">
        <v>17</v>
      </c>
      <c r="AW120" s="11" t="s">
        <v>35</v>
      </c>
      <c r="AX120" s="11" t="s">
        <v>72</v>
      </c>
      <c r="AY120" s="217" t="s">
        <v>136</v>
      </c>
    </row>
    <row r="121" s="12" customFormat="1">
      <c r="B121" s="223"/>
      <c r="D121" s="216" t="s">
        <v>146</v>
      </c>
      <c r="E121" s="224" t="s">
        <v>5</v>
      </c>
      <c r="F121" s="225" t="s">
        <v>188</v>
      </c>
      <c r="H121" s="226">
        <v>15.162000000000001</v>
      </c>
      <c r="I121" s="227"/>
      <c r="L121" s="223"/>
      <c r="M121" s="228"/>
      <c r="N121" s="229"/>
      <c r="O121" s="229"/>
      <c r="P121" s="229"/>
      <c r="Q121" s="229"/>
      <c r="R121" s="229"/>
      <c r="S121" s="229"/>
      <c r="T121" s="230"/>
      <c r="AT121" s="224" t="s">
        <v>146</v>
      </c>
      <c r="AU121" s="224" t="s">
        <v>144</v>
      </c>
      <c r="AV121" s="12" t="s">
        <v>144</v>
      </c>
      <c r="AW121" s="12" t="s">
        <v>35</v>
      </c>
      <c r="AX121" s="12" t="s">
        <v>17</v>
      </c>
      <c r="AY121" s="224" t="s">
        <v>136</v>
      </c>
    </row>
    <row r="122" s="10" customFormat="1" ht="29.88" customHeight="1">
      <c r="B122" s="189"/>
      <c r="D122" s="190" t="s">
        <v>71</v>
      </c>
      <c r="E122" s="200" t="s">
        <v>169</v>
      </c>
      <c r="F122" s="200" t="s">
        <v>189</v>
      </c>
      <c r="I122" s="192"/>
      <c r="J122" s="201">
        <f>BK122</f>
        <v>0</v>
      </c>
      <c r="L122" s="189"/>
      <c r="M122" s="194"/>
      <c r="N122" s="195"/>
      <c r="O122" s="195"/>
      <c r="P122" s="196">
        <f>P123+P187+P435</f>
        <v>0</v>
      </c>
      <c r="Q122" s="195"/>
      <c r="R122" s="196">
        <f>R123+R187+R435</f>
        <v>69.696842540000006</v>
      </c>
      <c r="S122" s="195"/>
      <c r="T122" s="197">
        <f>T123+T187+T435</f>
        <v>0</v>
      </c>
      <c r="AR122" s="190" t="s">
        <v>17</v>
      </c>
      <c r="AT122" s="198" t="s">
        <v>71</v>
      </c>
      <c r="AU122" s="198" t="s">
        <v>17</v>
      </c>
      <c r="AY122" s="190" t="s">
        <v>136</v>
      </c>
      <c r="BK122" s="199">
        <f>BK123+BK187+BK435</f>
        <v>0</v>
      </c>
    </row>
    <row r="123" s="10" customFormat="1" ht="14.88" customHeight="1">
      <c r="B123" s="189"/>
      <c r="D123" s="190" t="s">
        <v>71</v>
      </c>
      <c r="E123" s="200" t="s">
        <v>190</v>
      </c>
      <c r="F123" s="200" t="s">
        <v>191</v>
      </c>
      <c r="I123" s="192"/>
      <c r="J123" s="201">
        <f>BK123</f>
        <v>0</v>
      </c>
      <c r="L123" s="189"/>
      <c r="M123" s="194"/>
      <c r="N123" s="195"/>
      <c r="O123" s="195"/>
      <c r="P123" s="196">
        <f>SUM(P124:P186)</f>
        <v>0</v>
      </c>
      <c r="Q123" s="195"/>
      <c r="R123" s="196">
        <f>SUM(R124:R186)</f>
        <v>8.2116038099999997</v>
      </c>
      <c r="S123" s="195"/>
      <c r="T123" s="197">
        <f>SUM(T124:T186)</f>
        <v>0</v>
      </c>
      <c r="AR123" s="190" t="s">
        <v>17</v>
      </c>
      <c r="AT123" s="198" t="s">
        <v>71</v>
      </c>
      <c r="AU123" s="198" t="s">
        <v>144</v>
      </c>
      <c r="AY123" s="190" t="s">
        <v>136</v>
      </c>
      <c r="BK123" s="199">
        <f>SUM(BK124:BK186)</f>
        <v>0</v>
      </c>
    </row>
    <row r="124" s="1" customFormat="1" ht="16.5" customHeight="1">
      <c r="B124" s="202"/>
      <c r="C124" s="203" t="s">
        <v>192</v>
      </c>
      <c r="D124" s="203" t="s">
        <v>138</v>
      </c>
      <c r="E124" s="204" t="s">
        <v>193</v>
      </c>
      <c r="F124" s="205" t="s">
        <v>194</v>
      </c>
      <c r="G124" s="206" t="s">
        <v>141</v>
      </c>
      <c r="H124" s="207">
        <v>82.555999999999997</v>
      </c>
      <c r="I124" s="208"/>
      <c r="J124" s="209">
        <f>ROUND(I124*H124,2)</f>
        <v>0</v>
      </c>
      <c r="K124" s="205" t="s">
        <v>142</v>
      </c>
      <c r="L124" s="47"/>
      <c r="M124" s="210" t="s">
        <v>5</v>
      </c>
      <c r="N124" s="211" t="s">
        <v>44</v>
      </c>
      <c r="O124" s="48"/>
      <c r="P124" s="212">
        <f>O124*H124</f>
        <v>0</v>
      </c>
      <c r="Q124" s="212">
        <v>0.033579999999999999</v>
      </c>
      <c r="R124" s="212">
        <f>Q124*H124</f>
        <v>2.7722304799999997</v>
      </c>
      <c r="S124" s="212">
        <v>0</v>
      </c>
      <c r="T124" s="213">
        <f>S124*H124</f>
        <v>0</v>
      </c>
      <c r="AR124" s="25" t="s">
        <v>143</v>
      </c>
      <c r="AT124" s="25" t="s">
        <v>138</v>
      </c>
      <c r="AU124" s="25" t="s">
        <v>155</v>
      </c>
      <c r="AY124" s="25" t="s">
        <v>136</v>
      </c>
      <c r="BE124" s="214">
        <f>IF(N124="základní",J124,0)</f>
        <v>0</v>
      </c>
      <c r="BF124" s="214">
        <f>IF(N124="snížená",J124,0)</f>
        <v>0</v>
      </c>
      <c r="BG124" s="214">
        <f>IF(N124="zákl. přenesená",J124,0)</f>
        <v>0</v>
      </c>
      <c r="BH124" s="214">
        <f>IF(N124="sníž. přenesená",J124,0)</f>
        <v>0</v>
      </c>
      <c r="BI124" s="214">
        <f>IF(N124="nulová",J124,0)</f>
        <v>0</v>
      </c>
      <c r="BJ124" s="25" t="s">
        <v>144</v>
      </c>
      <c r="BK124" s="214">
        <f>ROUND(I124*H124,2)</f>
        <v>0</v>
      </c>
      <c r="BL124" s="25" t="s">
        <v>143</v>
      </c>
      <c r="BM124" s="25" t="s">
        <v>195</v>
      </c>
    </row>
    <row r="125" s="11" customFormat="1">
      <c r="B125" s="215"/>
      <c r="D125" s="216" t="s">
        <v>146</v>
      </c>
      <c r="E125" s="217" t="s">
        <v>5</v>
      </c>
      <c r="F125" s="218" t="s">
        <v>196</v>
      </c>
      <c r="H125" s="217" t="s">
        <v>5</v>
      </c>
      <c r="I125" s="219"/>
      <c r="L125" s="215"/>
      <c r="M125" s="220"/>
      <c r="N125" s="221"/>
      <c r="O125" s="221"/>
      <c r="P125" s="221"/>
      <c r="Q125" s="221"/>
      <c r="R125" s="221"/>
      <c r="S125" s="221"/>
      <c r="T125" s="222"/>
      <c r="AT125" s="217" t="s">
        <v>146</v>
      </c>
      <c r="AU125" s="217" t="s">
        <v>155</v>
      </c>
      <c r="AV125" s="11" t="s">
        <v>17</v>
      </c>
      <c r="AW125" s="11" t="s">
        <v>35</v>
      </c>
      <c r="AX125" s="11" t="s">
        <v>72</v>
      </c>
      <c r="AY125" s="217" t="s">
        <v>136</v>
      </c>
    </row>
    <row r="126" s="12" customFormat="1">
      <c r="B126" s="223"/>
      <c r="D126" s="216" t="s">
        <v>146</v>
      </c>
      <c r="E126" s="224" t="s">
        <v>5</v>
      </c>
      <c r="F126" s="225" t="s">
        <v>197</v>
      </c>
      <c r="H126" s="226">
        <v>1.49</v>
      </c>
      <c r="I126" s="227"/>
      <c r="L126" s="223"/>
      <c r="M126" s="228"/>
      <c r="N126" s="229"/>
      <c r="O126" s="229"/>
      <c r="P126" s="229"/>
      <c r="Q126" s="229"/>
      <c r="R126" s="229"/>
      <c r="S126" s="229"/>
      <c r="T126" s="230"/>
      <c r="AT126" s="224" t="s">
        <v>146</v>
      </c>
      <c r="AU126" s="224" t="s">
        <v>155</v>
      </c>
      <c r="AV126" s="12" t="s">
        <v>144</v>
      </c>
      <c r="AW126" s="12" t="s">
        <v>35</v>
      </c>
      <c r="AX126" s="12" t="s">
        <v>72</v>
      </c>
      <c r="AY126" s="224" t="s">
        <v>136</v>
      </c>
    </row>
    <row r="127" s="12" customFormat="1">
      <c r="B127" s="223"/>
      <c r="D127" s="216" t="s">
        <v>146</v>
      </c>
      <c r="E127" s="224" t="s">
        <v>5</v>
      </c>
      <c r="F127" s="225" t="s">
        <v>197</v>
      </c>
      <c r="H127" s="226">
        <v>1.49</v>
      </c>
      <c r="I127" s="227"/>
      <c r="L127" s="223"/>
      <c r="M127" s="228"/>
      <c r="N127" s="229"/>
      <c r="O127" s="229"/>
      <c r="P127" s="229"/>
      <c r="Q127" s="229"/>
      <c r="R127" s="229"/>
      <c r="S127" s="229"/>
      <c r="T127" s="230"/>
      <c r="AT127" s="224" t="s">
        <v>146</v>
      </c>
      <c r="AU127" s="224" t="s">
        <v>155</v>
      </c>
      <c r="AV127" s="12" t="s">
        <v>144</v>
      </c>
      <c r="AW127" s="12" t="s">
        <v>35</v>
      </c>
      <c r="AX127" s="12" t="s">
        <v>72</v>
      </c>
      <c r="AY127" s="224" t="s">
        <v>136</v>
      </c>
    </row>
    <row r="128" s="12" customFormat="1">
      <c r="B128" s="223"/>
      <c r="D128" s="216" t="s">
        <v>146</v>
      </c>
      <c r="E128" s="224" t="s">
        <v>5</v>
      </c>
      <c r="F128" s="225" t="s">
        <v>198</v>
      </c>
      <c r="H128" s="226">
        <v>1.1299999999999999</v>
      </c>
      <c r="I128" s="227"/>
      <c r="L128" s="223"/>
      <c r="M128" s="228"/>
      <c r="N128" s="229"/>
      <c r="O128" s="229"/>
      <c r="P128" s="229"/>
      <c r="Q128" s="229"/>
      <c r="R128" s="229"/>
      <c r="S128" s="229"/>
      <c r="T128" s="230"/>
      <c r="AT128" s="224" t="s">
        <v>146</v>
      </c>
      <c r="AU128" s="224" t="s">
        <v>155</v>
      </c>
      <c r="AV128" s="12" t="s">
        <v>144</v>
      </c>
      <c r="AW128" s="12" t="s">
        <v>35</v>
      </c>
      <c r="AX128" s="12" t="s">
        <v>72</v>
      </c>
      <c r="AY128" s="224" t="s">
        <v>136</v>
      </c>
    </row>
    <row r="129" s="12" customFormat="1">
      <c r="B129" s="223"/>
      <c r="D129" s="216" t="s">
        <v>146</v>
      </c>
      <c r="E129" s="224" t="s">
        <v>5</v>
      </c>
      <c r="F129" s="225" t="s">
        <v>199</v>
      </c>
      <c r="H129" s="226">
        <v>4.4100000000000001</v>
      </c>
      <c r="I129" s="227"/>
      <c r="L129" s="223"/>
      <c r="M129" s="228"/>
      <c r="N129" s="229"/>
      <c r="O129" s="229"/>
      <c r="P129" s="229"/>
      <c r="Q129" s="229"/>
      <c r="R129" s="229"/>
      <c r="S129" s="229"/>
      <c r="T129" s="230"/>
      <c r="AT129" s="224" t="s">
        <v>146</v>
      </c>
      <c r="AU129" s="224" t="s">
        <v>155</v>
      </c>
      <c r="AV129" s="12" t="s">
        <v>144</v>
      </c>
      <c r="AW129" s="12" t="s">
        <v>35</v>
      </c>
      <c r="AX129" s="12" t="s">
        <v>72</v>
      </c>
      <c r="AY129" s="224" t="s">
        <v>136</v>
      </c>
    </row>
    <row r="130" s="12" customFormat="1">
      <c r="B130" s="223"/>
      <c r="D130" s="216" t="s">
        <v>146</v>
      </c>
      <c r="E130" s="224" t="s">
        <v>5</v>
      </c>
      <c r="F130" s="225" t="s">
        <v>200</v>
      </c>
      <c r="H130" s="226">
        <v>4.4800000000000004</v>
      </c>
      <c r="I130" s="227"/>
      <c r="L130" s="223"/>
      <c r="M130" s="228"/>
      <c r="N130" s="229"/>
      <c r="O130" s="229"/>
      <c r="P130" s="229"/>
      <c r="Q130" s="229"/>
      <c r="R130" s="229"/>
      <c r="S130" s="229"/>
      <c r="T130" s="230"/>
      <c r="AT130" s="224" t="s">
        <v>146</v>
      </c>
      <c r="AU130" s="224" t="s">
        <v>155</v>
      </c>
      <c r="AV130" s="12" t="s">
        <v>144</v>
      </c>
      <c r="AW130" s="12" t="s">
        <v>35</v>
      </c>
      <c r="AX130" s="12" t="s">
        <v>72</v>
      </c>
      <c r="AY130" s="224" t="s">
        <v>136</v>
      </c>
    </row>
    <row r="131" s="12" customFormat="1">
      <c r="B131" s="223"/>
      <c r="D131" s="216" t="s">
        <v>146</v>
      </c>
      <c r="E131" s="224" t="s">
        <v>5</v>
      </c>
      <c r="F131" s="225" t="s">
        <v>201</v>
      </c>
      <c r="H131" s="226">
        <v>67.260000000000005</v>
      </c>
      <c r="I131" s="227"/>
      <c r="L131" s="223"/>
      <c r="M131" s="228"/>
      <c r="N131" s="229"/>
      <c r="O131" s="229"/>
      <c r="P131" s="229"/>
      <c r="Q131" s="229"/>
      <c r="R131" s="229"/>
      <c r="S131" s="229"/>
      <c r="T131" s="230"/>
      <c r="AT131" s="224" t="s">
        <v>146</v>
      </c>
      <c r="AU131" s="224" t="s">
        <v>155</v>
      </c>
      <c r="AV131" s="12" t="s">
        <v>144</v>
      </c>
      <c r="AW131" s="12" t="s">
        <v>35</v>
      </c>
      <c r="AX131" s="12" t="s">
        <v>72</v>
      </c>
      <c r="AY131" s="224" t="s">
        <v>136</v>
      </c>
    </row>
    <row r="132" s="12" customFormat="1">
      <c r="B132" s="223"/>
      <c r="D132" s="216" t="s">
        <v>146</v>
      </c>
      <c r="E132" s="224" t="s">
        <v>5</v>
      </c>
      <c r="F132" s="225" t="s">
        <v>202</v>
      </c>
      <c r="H132" s="226">
        <v>2.2959999999999998</v>
      </c>
      <c r="I132" s="227"/>
      <c r="L132" s="223"/>
      <c r="M132" s="228"/>
      <c r="N132" s="229"/>
      <c r="O132" s="229"/>
      <c r="P132" s="229"/>
      <c r="Q132" s="229"/>
      <c r="R132" s="229"/>
      <c r="S132" s="229"/>
      <c r="T132" s="230"/>
      <c r="AT132" s="224" t="s">
        <v>146</v>
      </c>
      <c r="AU132" s="224" t="s">
        <v>155</v>
      </c>
      <c r="AV132" s="12" t="s">
        <v>144</v>
      </c>
      <c r="AW132" s="12" t="s">
        <v>35</v>
      </c>
      <c r="AX132" s="12" t="s">
        <v>72</v>
      </c>
      <c r="AY132" s="224" t="s">
        <v>136</v>
      </c>
    </row>
    <row r="133" s="13" customFormat="1">
      <c r="B133" s="231"/>
      <c r="D133" s="216" t="s">
        <v>146</v>
      </c>
      <c r="E133" s="232" t="s">
        <v>5</v>
      </c>
      <c r="F133" s="233" t="s">
        <v>203</v>
      </c>
      <c r="H133" s="234">
        <v>82.555999999999997</v>
      </c>
      <c r="I133" s="235"/>
      <c r="L133" s="231"/>
      <c r="M133" s="236"/>
      <c r="N133" s="237"/>
      <c r="O133" s="237"/>
      <c r="P133" s="237"/>
      <c r="Q133" s="237"/>
      <c r="R133" s="237"/>
      <c r="S133" s="237"/>
      <c r="T133" s="238"/>
      <c r="AT133" s="232" t="s">
        <v>146</v>
      </c>
      <c r="AU133" s="232" t="s">
        <v>155</v>
      </c>
      <c r="AV133" s="13" t="s">
        <v>143</v>
      </c>
      <c r="AW133" s="13" t="s">
        <v>35</v>
      </c>
      <c r="AX133" s="13" t="s">
        <v>17</v>
      </c>
      <c r="AY133" s="232" t="s">
        <v>136</v>
      </c>
    </row>
    <row r="134" s="1" customFormat="1" ht="25.5" customHeight="1">
      <c r="B134" s="202"/>
      <c r="C134" s="203" t="s">
        <v>204</v>
      </c>
      <c r="D134" s="203" t="s">
        <v>138</v>
      </c>
      <c r="E134" s="204" t="s">
        <v>205</v>
      </c>
      <c r="F134" s="205" t="s">
        <v>206</v>
      </c>
      <c r="G134" s="206" t="s">
        <v>207</v>
      </c>
      <c r="H134" s="207">
        <v>412.77999999999997</v>
      </c>
      <c r="I134" s="208"/>
      <c r="J134" s="209">
        <f>ROUND(I134*H134,2)</f>
        <v>0</v>
      </c>
      <c r="K134" s="205" t="s">
        <v>142</v>
      </c>
      <c r="L134" s="47"/>
      <c r="M134" s="210" t="s">
        <v>5</v>
      </c>
      <c r="N134" s="211" t="s">
        <v>44</v>
      </c>
      <c r="O134" s="48"/>
      <c r="P134" s="212">
        <f>O134*H134</f>
        <v>0</v>
      </c>
      <c r="Q134" s="212">
        <v>0</v>
      </c>
      <c r="R134" s="212">
        <f>Q134*H134</f>
        <v>0</v>
      </c>
      <c r="S134" s="212">
        <v>0</v>
      </c>
      <c r="T134" s="213">
        <f>S134*H134</f>
        <v>0</v>
      </c>
      <c r="AR134" s="25" t="s">
        <v>143</v>
      </c>
      <c r="AT134" s="25" t="s">
        <v>138</v>
      </c>
      <c r="AU134" s="25" t="s">
        <v>155</v>
      </c>
      <c r="AY134" s="25" t="s">
        <v>136</v>
      </c>
      <c r="BE134" s="214">
        <f>IF(N134="základní",J134,0)</f>
        <v>0</v>
      </c>
      <c r="BF134" s="214">
        <f>IF(N134="snížená",J134,0)</f>
        <v>0</v>
      </c>
      <c r="BG134" s="214">
        <f>IF(N134="zákl. přenesená",J134,0)</f>
        <v>0</v>
      </c>
      <c r="BH134" s="214">
        <f>IF(N134="sníž. přenesená",J134,0)</f>
        <v>0</v>
      </c>
      <c r="BI134" s="214">
        <f>IF(N134="nulová",J134,0)</f>
        <v>0</v>
      </c>
      <c r="BJ134" s="25" t="s">
        <v>144</v>
      </c>
      <c r="BK134" s="214">
        <f>ROUND(I134*H134,2)</f>
        <v>0</v>
      </c>
      <c r="BL134" s="25" t="s">
        <v>143</v>
      </c>
      <c r="BM134" s="25" t="s">
        <v>208</v>
      </c>
    </row>
    <row r="135" s="11" customFormat="1">
      <c r="B135" s="215"/>
      <c r="D135" s="216" t="s">
        <v>146</v>
      </c>
      <c r="E135" s="217" t="s">
        <v>5</v>
      </c>
      <c r="F135" s="218" t="s">
        <v>196</v>
      </c>
      <c r="H135" s="217" t="s">
        <v>5</v>
      </c>
      <c r="I135" s="219"/>
      <c r="L135" s="215"/>
      <c r="M135" s="220"/>
      <c r="N135" s="221"/>
      <c r="O135" s="221"/>
      <c r="P135" s="221"/>
      <c r="Q135" s="221"/>
      <c r="R135" s="221"/>
      <c r="S135" s="221"/>
      <c r="T135" s="222"/>
      <c r="AT135" s="217" t="s">
        <v>146</v>
      </c>
      <c r="AU135" s="217" t="s">
        <v>155</v>
      </c>
      <c r="AV135" s="11" t="s">
        <v>17</v>
      </c>
      <c r="AW135" s="11" t="s">
        <v>35</v>
      </c>
      <c r="AX135" s="11" t="s">
        <v>72</v>
      </c>
      <c r="AY135" s="217" t="s">
        <v>136</v>
      </c>
    </row>
    <row r="136" s="12" customFormat="1">
      <c r="B136" s="223"/>
      <c r="D136" s="216" t="s">
        <v>146</v>
      </c>
      <c r="E136" s="224" t="s">
        <v>5</v>
      </c>
      <c r="F136" s="225" t="s">
        <v>209</v>
      </c>
      <c r="H136" s="226">
        <v>7.4500000000000002</v>
      </c>
      <c r="I136" s="227"/>
      <c r="L136" s="223"/>
      <c r="M136" s="228"/>
      <c r="N136" s="229"/>
      <c r="O136" s="229"/>
      <c r="P136" s="229"/>
      <c r="Q136" s="229"/>
      <c r="R136" s="229"/>
      <c r="S136" s="229"/>
      <c r="T136" s="230"/>
      <c r="AT136" s="224" t="s">
        <v>146</v>
      </c>
      <c r="AU136" s="224" t="s">
        <v>155</v>
      </c>
      <c r="AV136" s="12" t="s">
        <v>144</v>
      </c>
      <c r="AW136" s="12" t="s">
        <v>35</v>
      </c>
      <c r="AX136" s="12" t="s">
        <v>72</v>
      </c>
      <c r="AY136" s="224" t="s">
        <v>136</v>
      </c>
    </row>
    <row r="137" s="12" customFormat="1">
      <c r="B137" s="223"/>
      <c r="D137" s="216" t="s">
        <v>146</v>
      </c>
      <c r="E137" s="224" t="s">
        <v>5</v>
      </c>
      <c r="F137" s="225" t="s">
        <v>209</v>
      </c>
      <c r="H137" s="226">
        <v>7.4500000000000002</v>
      </c>
      <c r="I137" s="227"/>
      <c r="L137" s="223"/>
      <c r="M137" s="228"/>
      <c r="N137" s="229"/>
      <c r="O137" s="229"/>
      <c r="P137" s="229"/>
      <c r="Q137" s="229"/>
      <c r="R137" s="229"/>
      <c r="S137" s="229"/>
      <c r="T137" s="230"/>
      <c r="AT137" s="224" t="s">
        <v>146</v>
      </c>
      <c r="AU137" s="224" t="s">
        <v>155</v>
      </c>
      <c r="AV137" s="12" t="s">
        <v>144</v>
      </c>
      <c r="AW137" s="12" t="s">
        <v>35</v>
      </c>
      <c r="AX137" s="12" t="s">
        <v>72</v>
      </c>
      <c r="AY137" s="224" t="s">
        <v>136</v>
      </c>
    </row>
    <row r="138" s="12" customFormat="1">
      <c r="B138" s="223"/>
      <c r="D138" s="216" t="s">
        <v>146</v>
      </c>
      <c r="E138" s="224" t="s">
        <v>5</v>
      </c>
      <c r="F138" s="225" t="s">
        <v>210</v>
      </c>
      <c r="H138" s="226">
        <v>5.6500000000000004</v>
      </c>
      <c r="I138" s="227"/>
      <c r="L138" s="223"/>
      <c r="M138" s="228"/>
      <c r="N138" s="229"/>
      <c r="O138" s="229"/>
      <c r="P138" s="229"/>
      <c r="Q138" s="229"/>
      <c r="R138" s="229"/>
      <c r="S138" s="229"/>
      <c r="T138" s="230"/>
      <c r="AT138" s="224" t="s">
        <v>146</v>
      </c>
      <c r="AU138" s="224" t="s">
        <v>155</v>
      </c>
      <c r="AV138" s="12" t="s">
        <v>144</v>
      </c>
      <c r="AW138" s="12" t="s">
        <v>35</v>
      </c>
      <c r="AX138" s="12" t="s">
        <v>72</v>
      </c>
      <c r="AY138" s="224" t="s">
        <v>136</v>
      </c>
    </row>
    <row r="139" s="12" customFormat="1">
      <c r="B139" s="223"/>
      <c r="D139" s="216" t="s">
        <v>146</v>
      </c>
      <c r="E139" s="224" t="s">
        <v>5</v>
      </c>
      <c r="F139" s="225" t="s">
        <v>211</v>
      </c>
      <c r="H139" s="226">
        <v>22.050000000000001</v>
      </c>
      <c r="I139" s="227"/>
      <c r="L139" s="223"/>
      <c r="M139" s="228"/>
      <c r="N139" s="229"/>
      <c r="O139" s="229"/>
      <c r="P139" s="229"/>
      <c r="Q139" s="229"/>
      <c r="R139" s="229"/>
      <c r="S139" s="229"/>
      <c r="T139" s="230"/>
      <c r="AT139" s="224" t="s">
        <v>146</v>
      </c>
      <c r="AU139" s="224" t="s">
        <v>155</v>
      </c>
      <c r="AV139" s="12" t="s">
        <v>144</v>
      </c>
      <c r="AW139" s="12" t="s">
        <v>35</v>
      </c>
      <c r="AX139" s="12" t="s">
        <v>72</v>
      </c>
      <c r="AY139" s="224" t="s">
        <v>136</v>
      </c>
    </row>
    <row r="140" s="12" customFormat="1">
      <c r="B140" s="223"/>
      <c r="D140" s="216" t="s">
        <v>146</v>
      </c>
      <c r="E140" s="224" t="s">
        <v>5</v>
      </c>
      <c r="F140" s="225" t="s">
        <v>212</v>
      </c>
      <c r="H140" s="226">
        <v>22.399999999999999</v>
      </c>
      <c r="I140" s="227"/>
      <c r="L140" s="223"/>
      <c r="M140" s="228"/>
      <c r="N140" s="229"/>
      <c r="O140" s="229"/>
      <c r="P140" s="229"/>
      <c r="Q140" s="229"/>
      <c r="R140" s="229"/>
      <c r="S140" s="229"/>
      <c r="T140" s="230"/>
      <c r="AT140" s="224" t="s">
        <v>146</v>
      </c>
      <c r="AU140" s="224" t="s">
        <v>155</v>
      </c>
      <c r="AV140" s="12" t="s">
        <v>144</v>
      </c>
      <c r="AW140" s="12" t="s">
        <v>35</v>
      </c>
      <c r="AX140" s="12" t="s">
        <v>72</v>
      </c>
      <c r="AY140" s="224" t="s">
        <v>136</v>
      </c>
    </row>
    <row r="141" s="12" customFormat="1">
      <c r="B141" s="223"/>
      <c r="D141" s="216" t="s">
        <v>146</v>
      </c>
      <c r="E141" s="224" t="s">
        <v>5</v>
      </c>
      <c r="F141" s="225" t="s">
        <v>213</v>
      </c>
      <c r="H141" s="226">
        <v>336.30000000000001</v>
      </c>
      <c r="I141" s="227"/>
      <c r="L141" s="223"/>
      <c r="M141" s="228"/>
      <c r="N141" s="229"/>
      <c r="O141" s="229"/>
      <c r="P141" s="229"/>
      <c r="Q141" s="229"/>
      <c r="R141" s="229"/>
      <c r="S141" s="229"/>
      <c r="T141" s="230"/>
      <c r="AT141" s="224" t="s">
        <v>146</v>
      </c>
      <c r="AU141" s="224" t="s">
        <v>155</v>
      </c>
      <c r="AV141" s="12" t="s">
        <v>144</v>
      </c>
      <c r="AW141" s="12" t="s">
        <v>35</v>
      </c>
      <c r="AX141" s="12" t="s">
        <v>72</v>
      </c>
      <c r="AY141" s="224" t="s">
        <v>136</v>
      </c>
    </row>
    <row r="142" s="12" customFormat="1">
      <c r="B142" s="223"/>
      <c r="D142" s="216" t="s">
        <v>146</v>
      </c>
      <c r="E142" s="224" t="s">
        <v>5</v>
      </c>
      <c r="F142" s="225" t="s">
        <v>214</v>
      </c>
      <c r="H142" s="226">
        <v>11.48</v>
      </c>
      <c r="I142" s="227"/>
      <c r="L142" s="223"/>
      <c r="M142" s="228"/>
      <c r="N142" s="229"/>
      <c r="O142" s="229"/>
      <c r="P142" s="229"/>
      <c r="Q142" s="229"/>
      <c r="R142" s="229"/>
      <c r="S142" s="229"/>
      <c r="T142" s="230"/>
      <c r="AT142" s="224" t="s">
        <v>146</v>
      </c>
      <c r="AU142" s="224" t="s">
        <v>155</v>
      </c>
      <c r="AV142" s="12" t="s">
        <v>144</v>
      </c>
      <c r="AW142" s="12" t="s">
        <v>35</v>
      </c>
      <c r="AX142" s="12" t="s">
        <v>72</v>
      </c>
      <c r="AY142" s="224" t="s">
        <v>136</v>
      </c>
    </row>
    <row r="143" s="13" customFormat="1">
      <c r="B143" s="231"/>
      <c r="D143" s="216" t="s">
        <v>146</v>
      </c>
      <c r="E143" s="232" t="s">
        <v>5</v>
      </c>
      <c r="F143" s="233" t="s">
        <v>203</v>
      </c>
      <c r="H143" s="234">
        <v>412.77999999999997</v>
      </c>
      <c r="I143" s="235"/>
      <c r="L143" s="231"/>
      <c r="M143" s="236"/>
      <c r="N143" s="237"/>
      <c r="O143" s="237"/>
      <c r="P143" s="237"/>
      <c r="Q143" s="237"/>
      <c r="R143" s="237"/>
      <c r="S143" s="237"/>
      <c r="T143" s="238"/>
      <c r="AT143" s="232" t="s">
        <v>146</v>
      </c>
      <c r="AU143" s="232" t="s">
        <v>155</v>
      </c>
      <c r="AV143" s="13" t="s">
        <v>143</v>
      </c>
      <c r="AW143" s="13" t="s">
        <v>35</v>
      </c>
      <c r="AX143" s="13" t="s">
        <v>17</v>
      </c>
      <c r="AY143" s="232" t="s">
        <v>136</v>
      </c>
    </row>
    <row r="144" s="1" customFormat="1" ht="16.5" customHeight="1">
      <c r="B144" s="202"/>
      <c r="C144" s="239" t="s">
        <v>215</v>
      </c>
      <c r="D144" s="239" t="s">
        <v>216</v>
      </c>
      <c r="E144" s="240" t="s">
        <v>217</v>
      </c>
      <c r="F144" s="241" t="s">
        <v>218</v>
      </c>
      <c r="G144" s="242" t="s">
        <v>207</v>
      </c>
      <c r="H144" s="243">
        <v>433.41899999999998</v>
      </c>
      <c r="I144" s="244"/>
      <c r="J144" s="245">
        <f>ROUND(I144*H144,2)</f>
        <v>0</v>
      </c>
      <c r="K144" s="241" t="s">
        <v>142</v>
      </c>
      <c r="L144" s="246"/>
      <c r="M144" s="247" t="s">
        <v>5</v>
      </c>
      <c r="N144" s="248" t="s">
        <v>44</v>
      </c>
      <c r="O144" s="48"/>
      <c r="P144" s="212">
        <f>O144*H144</f>
        <v>0</v>
      </c>
      <c r="Q144" s="212">
        <v>3.0000000000000001E-05</v>
      </c>
      <c r="R144" s="212">
        <f>Q144*H144</f>
        <v>0.01300257</v>
      </c>
      <c r="S144" s="212">
        <v>0</v>
      </c>
      <c r="T144" s="213">
        <f>S144*H144</f>
        <v>0</v>
      </c>
      <c r="AR144" s="25" t="s">
        <v>177</v>
      </c>
      <c r="AT144" s="25" t="s">
        <v>216</v>
      </c>
      <c r="AU144" s="25" t="s">
        <v>155</v>
      </c>
      <c r="AY144" s="25" t="s">
        <v>136</v>
      </c>
      <c r="BE144" s="214">
        <f>IF(N144="základní",J144,0)</f>
        <v>0</v>
      </c>
      <c r="BF144" s="214">
        <f>IF(N144="snížená",J144,0)</f>
        <v>0</v>
      </c>
      <c r="BG144" s="214">
        <f>IF(N144="zákl. přenesená",J144,0)</f>
        <v>0</v>
      </c>
      <c r="BH144" s="214">
        <f>IF(N144="sníž. přenesená",J144,0)</f>
        <v>0</v>
      </c>
      <c r="BI144" s="214">
        <f>IF(N144="nulová",J144,0)</f>
        <v>0</v>
      </c>
      <c r="BJ144" s="25" t="s">
        <v>144</v>
      </c>
      <c r="BK144" s="214">
        <f>ROUND(I144*H144,2)</f>
        <v>0</v>
      </c>
      <c r="BL144" s="25" t="s">
        <v>143</v>
      </c>
      <c r="BM144" s="25" t="s">
        <v>219</v>
      </c>
    </row>
    <row r="145" s="12" customFormat="1">
      <c r="B145" s="223"/>
      <c r="D145" s="216" t="s">
        <v>146</v>
      </c>
      <c r="F145" s="225" t="s">
        <v>220</v>
      </c>
      <c r="H145" s="226">
        <v>433.41899999999998</v>
      </c>
      <c r="I145" s="227"/>
      <c r="L145" s="223"/>
      <c r="M145" s="228"/>
      <c r="N145" s="229"/>
      <c r="O145" s="229"/>
      <c r="P145" s="229"/>
      <c r="Q145" s="229"/>
      <c r="R145" s="229"/>
      <c r="S145" s="229"/>
      <c r="T145" s="230"/>
      <c r="AT145" s="224" t="s">
        <v>146</v>
      </c>
      <c r="AU145" s="224" t="s">
        <v>155</v>
      </c>
      <c r="AV145" s="12" t="s">
        <v>144</v>
      </c>
      <c r="AW145" s="12" t="s">
        <v>6</v>
      </c>
      <c r="AX145" s="12" t="s">
        <v>17</v>
      </c>
      <c r="AY145" s="224" t="s">
        <v>136</v>
      </c>
    </row>
    <row r="146" s="1" customFormat="1" ht="38.25" customHeight="1">
      <c r="B146" s="202"/>
      <c r="C146" s="203" t="s">
        <v>221</v>
      </c>
      <c r="D146" s="203" t="s">
        <v>138</v>
      </c>
      <c r="E146" s="204" t="s">
        <v>222</v>
      </c>
      <c r="F146" s="205" t="s">
        <v>223</v>
      </c>
      <c r="G146" s="206" t="s">
        <v>207</v>
      </c>
      <c r="H146" s="207">
        <v>412.77999999999997</v>
      </c>
      <c r="I146" s="208"/>
      <c r="J146" s="209">
        <f>ROUND(I146*H146,2)</f>
        <v>0</v>
      </c>
      <c r="K146" s="205" t="s">
        <v>142</v>
      </c>
      <c r="L146" s="47"/>
      <c r="M146" s="210" t="s">
        <v>5</v>
      </c>
      <c r="N146" s="211" t="s">
        <v>44</v>
      </c>
      <c r="O146" s="48"/>
      <c r="P146" s="212">
        <f>O146*H146</f>
        <v>0</v>
      </c>
      <c r="Q146" s="212">
        <v>0</v>
      </c>
      <c r="R146" s="212">
        <f>Q146*H146</f>
        <v>0</v>
      </c>
      <c r="S146" s="212">
        <v>0</v>
      </c>
      <c r="T146" s="213">
        <f>S146*H146</f>
        <v>0</v>
      </c>
      <c r="AR146" s="25" t="s">
        <v>143</v>
      </c>
      <c r="AT146" s="25" t="s">
        <v>138</v>
      </c>
      <c r="AU146" s="25" t="s">
        <v>155</v>
      </c>
      <c r="AY146" s="25" t="s">
        <v>136</v>
      </c>
      <c r="BE146" s="214">
        <f>IF(N146="základní",J146,0)</f>
        <v>0</v>
      </c>
      <c r="BF146" s="214">
        <f>IF(N146="snížená",J146,0)</f>
        <v>0</v>
      </c>
      <c r="BG146" s="214">
        <f>IF(N146="zákl. přenesená",J146,0)</f>
        <v>0</v>
      </c>
      <c r="BH146" s="214">
        <f>IF(N146="sníž. přenesená",J146,0)</f>
        <v>0</v>
      </c>
      <c r="BI146" s="214">
        <f>IF(N146="nulová",J146,0)</f>
        <v>0</v>
      </c>
      <c r="BJ146" s="25" t="s">
        <v>144</v>
      </c>
      <c r="BK146" s="214">
        <f>ROUND(I146*H146,2)</f>
        <v>0</v>
      </c>
      <c r="BL146" s="25" t="s">
        <v>143</v>
      </c>
      <c r="BM146" s="25" t="s">
        <v>224</v>
      </c>
    </row>
    <row r="147" s="11" customFormat="1">
      <c r="B147" s="215"/>
      <c r="D147" s="216" t="s">
        <v>146</v>
      </c>
      <c r="E147" s="217" t="s">
        <v>5</v>
      </c>
      <c r="F147" s="218" t="s">
        <v>196</v>
      </c>
      <c r="H147" s="217" t="s">
        <v>5</v>
      </c>
      <c r="I147" s="219"/>
      <c r="L147" s="215"/>
      <c r="M147" s="220"/>
      <c r="N147" s="221"/>
      <c r="O147" s="221"/>
      <c r="P147" s="221"/>
      <c r="Q147" s="221"/>
      <c r="R147" s="221"/>
      <c r="S147" s="221"/>
      <c r="T147" s="222"/>
      <c r="AT147" s="217" t="s">
        <v>146</v>
      </c>
      <c r="AU147" s="217" t="s">
        <v>155</v>
      </c>
      <c r="AV147" s="11" t="s">
        <v>17</v>
      </c>
      <c r="AW147" s="11" t="s">
        <v>35</v>
      </c>
      <c r="AX147" s="11" t="s">
        <v>72</v>
      </c>
      <c r="AY147" s="217" t="s">
        <v>136</v>
      </c>
    </row>
    <row r="148" s="12" customFormat="1">
      <c r="B148" s="223"/>
      <c r="D148" s="216" t="s">
        <v>146</v>
      </c>
      <c r="E148" s="224" t="s">
        <v>5</v>
      </c>
      <c r="F148" s="225" t="s">
        <v>209</v>
      </c>
      <c r="H148" s="226">
        <v>7.4500000000000002</v>
      </c>
      <c r="I148" s="227"/>
      <c r="L148" s="223"/>
      <c r="M148" s="228"/>
      <c r="N148" s="229"/>
      <c r="O148" s="229"/>
      <c r="P148" s="229"/>
      <c r="Q148" s="229"/>
      <c r="R148" s="229"/>
      <c r="S148" s="229"/>
      <c r="T148" s="230"/>
      <c r="AT148" s="224" t="s">
        <v>146</v>
      </c>
      <c r="AU148" s="224" t="s">
        <v>155</v>
      </c>
      <c r="AV148" s="12" t="s">
        <v>144</v>
      </c>
      <c r="AW148" s="12" t="s">
        <v>35</v>
      </c>
      <c r="AX148" s="12" t="s">
        <v>72</v>
      </c>
      <c r="AY148" s="224" t="s">
        <v>136</v>
      </c>
    </row>
    <row r="149" s="12" customFormat="1">
      <c r="B149" s="223"/>
      <c r="D149" s="216" t="s">
        <v>146</v>
      </c>
      <c r="E149" s="224" t="s">
        <v>5</v>
      </c>
      <c r="F149" s="225" t="s">
        <v>209</v>
      </c>
      <c r="H149" s="226">
        <v>7.4500000000000002</v>
      </c>
      <c r="I149" s="227"/>
      <c r="L149" s="223"/>
      <c r="M149" s="228"/>
      <c r="N149" s="229"/>
      <c r="O149" s="229"/>
      <c r="P149" s="229"/>
      <c r="Q149" s="229"/>
      <c r="R149" s="229"/>
      <c r="S149" s="229"/>
      <c r="T149" s="230"/>
      <c r="AT149" s="224" t="s">
        <v>146</v>
      </c>
      <c r="AU149" s="224" t="s">
        <v>155</v>
      </c>
      <c r="AV149" s="12" t="s">
        <v>144</v>
      </c>
      <c r="AW149" s="12" t="s">
        <v>35</v>
      </c>
      <c r="AX149" s="12" t="s">
        <v>72</v>
      </c>
      <c r="AY149" s="224" t="s">
        <v>136</v>
      </c>
    </row>
    <row r="150" s="12" customFormat="1">
      <c r="B150" s="223"/>
      <c r="D150" s="216" t="s">
        <v>146</v>
      </c>
      <c r="E150" s="224" t="s">
        <v>5</v>
      </c>
      <c r="F150" s="225" t="s">
        <v>210</v>
      </c>
      <c r="H150" s="226">
        <v>5.6500000000000004</v>
      </c>
      <c r="I150" s="227"/>
      <c r="L150" s="223"/>
      <c r="M150" s="228"/>
      <c r="N150" s="229"/>
      <c r="O150" s="229"/>
      <c r="P150" s="229"/>
      <c r="Q150" s="229"/>
      <c r="R150" s="229"/>
      <c r="S150" s="229"/>
      <c r="T150" s="230"/>
      <c r="AT150" s="224" t="s">
        <v>146</v>
      </c>
      <c r="AU150" s="224" t="s">
        <v>155</v>
      </c>
      <c r="AV150" s="12" t="s">
        <v>144</v>
      </c>
      <c r="AW150" s="12" t="s">
        <v>35</v>
      </c>
      <c r="AX150" s="12" t="s">
        <v>72</v>
      </c>
      <c r="AY150" s="224" t="s">
        <v>136</v>
      </c>
    </row>
    <row r="151" s="12" customFormat="1">
      <c r="B151" s="223"/>
      <c r="D151" s="216" t="s">
        <v>146</v>
      </c>
      <c r="E151" s="224" t="s">
        <v>5</v>
      </c>
      <c r="F151" s="225" t="s">
        <v>211</v>
      </c>
      <c r="H151" s="226">
        <v>22.050000000000001</v>
      </c>
      <c r="I151" s="227"/>
      <c r="L151" s="223"/>
      <c r="M151" s="228"/>
      <c r="N151" s="229"/>
      <c r="O151" s="229"/>
      <c r="P151" s="229"/>
      <c r="Q151" s="229"/>
      <c r="R151" s="229"/>
      <c r="S151" s="229"/>
      <c r="T151" s="230"/>
      <c r="AT151" s="224" t="s">
        <v>146</v>
      </c>
      <c r="AU151" s="224" t="s">
        <v>155</v>
      </c>
      <c r="AV151" s="12" t="s">
        <v>144</v>
      </c>
      <c r="AW151" s="12" t="s">
        <v>35</v>
      </c>
      <c r="AX151" s="12" t="s">
        <v>72</v>
      </c>
      <c r="AY151" s="224" t="s">
        <v>136</v>
      </c>
    </row>
    <row r="152" s="12" customFormat="1">
      <c r="B152" s="223"/>
      <c r="D152" s="216" t="s">
        <v>146</v>
      </c>
      <c r="E152" s="224" t="s">
        <v>5</v>
      </c>
      <c r="F152" s="225" t="s">
        <v>212</v>
      </c>
      <c r="H152" s="226">
        <v>22.399999999999999</v>
      </c>
      <c r="I152" s="227"/>
      <c r="L152" s="223"/>
      <c r="M152" s="228"/>
      <c r="N152" s="229"/>
      <c r="O152" s="229"/>
      <c r="P152" s="229"/>
      <c r="Q152" s="229"/>
      <c r="R152" s="229"/>
      <c r="S152" s="229"/>
      <c r="T152" s="230"/>
      <c r="AT152" s="224" t="s">
        <v>146</v>
      </c>
      <c r="AU152" s="224" t="s">
        <v>155</v>
      </c>
      <c r="AV152" s="12" t="s">
        <v>144</v>
      </c>
      <c r="AW152" s="12" t="s">
        <v>35</v>
      </c>
      <c r="AX152" s="12" t="s">
        <v>72</v>
      </c>
      <c r="AY152" s="224" t="s">
        <v>136</v>
      </c>
    </row>
    <row r="153" s="12" customFormat="1">
      <c r="B153" s="223"/>
      <c r="D153" s="216" t="s">
        <v>146</v>
      </c>
      <c r="E153" s="224" t="s">
        <v>5</v>
      </c>
      <c r="F153" s="225" t="s">
        <v>213</v>
      </c>
      <c r="H153" s="226">
        <v>336.30000000000001</v>
      </c>
      <c r="I153" s="227"/>
      <c r="L153" s="223"/>
      <c r="M153" s="228"/>
      <c r="N153" s="229"/>
      <c r="O153" s="229"/>
      <c r="P153" s="229"/>
      <c r="Q153" s="229"/>
      <c r="R153" s="229"/>
      <c r="S153" s="229"/>
      <c r="T153" s="230"/>
      <c r="AT153" s="224" t="s">
        <v>146</v>
      </c>
      <c r="AU153" s="224" t="s">
        <v>155</v>
      </c>
      <c r="AV153" s="12" t="s">
        <v>144</v>
      </c>
      <c r="AW153" s="12" t="s">
        <v>35</v>
      </c>
      <c r="AX153" s="12" t="s">
        <v>72</v>
      </c>
      <c r="AY153" s="224" t="s">
        <v>136</v>
      </c>
    </row>
    <row r="154" s="12" customFormat="1">
      <c r="B154" s="223"/>
      <c r="D154" s="216" t="s">
        <v>146</v>
      </c>
      <c r="E154" s="224" t="s">
        <v>5</v>
      </c>
      <c r="F154" s="225" t="s">
        <v>214</v>
      </c>
      <c r="H154" s="226">
        <v>11.48</v>
      </c>
      <c r="I154" s="227"/>
      <c r="L154" s="223"/>
      <c r="M154" s="228"/>
      <c r="N154" s="229"/>
      <c r="O154" s="229"/>
      <c r="P154" s="229"/>
      <c r="Q154" s="229"/>
      <c r="R154" s="229"/>
      <c r="S154" s="229"/>
      <c r="T154" s="230"/>
      <c r="AT154" s="224" t="s">
        <v>146</v>
      </c>
      <c r="AU154" s="224" t="s">
        <v>155</v>
      </c>
      <c r="AV154" s="12" t="s">
        <v>144</v>
      </c>
      <c r="AW154" s="12" t="s">
        <v>35</v>
      </c>
      <c r="AX154" s="12" t="s">
        <v>72</v>
      </c>
      <c r="AY154" s="224" t="s">
        <v>136</v>
      </c>
    </row>
    <row r="155" s="13" customFormat="1">
      <c r="B155" s="231"/>
      <c r="D155" s="216" t="s">
        <v>146</v>
      </c>
      <c r="E155" s="232" t="s">
        <v>5</v>
      </c>
      <c r="F155" s="233" t="s">
        <v>203</v>
      </c>
      <c r="H155" s="234">
        <v>412.77999999999997</v>
      </c>
      <c r="I155" s="235"/>
      <c r="L155" s="231"/>
      <c r="M155" s="236"/>
      <c r="N155" s="237"/>
      <c r="O155" s="237"/>
      <c r="P155" s="237"/>
      <c r="Q155" s="237"/>
      <c r="R155" s="237"/>
      <c r="S155" s="237"/>
      <c r="T155" s="238"/>
      <c r="AT155" s="232" t="s">
        <v>146</v>
      </c>
      <c r="AU155" s="232" t="s">
        <v>155</v>
      </c>
      <c r="AV155" s="13" t="s">
        <v>143</v>
      </c>
      <c r="AW155" s="13" t="s">
        <v>35</v>
      </c>
      <c r="AX155" s="13" t="s">
        <v>17</v>
      </c>
      <c r="AY155" s="232" t="s">
        <v>136</v>
      </c>
    </row>
    <row r="156" s="1" customFormat="1" ht="16.5" customHeight="1">
      <c r="B156" s="202"/>
      <c r="C156" s="239" t="s">
        <v>225</v>
      </c>
      <c r="D156" s="239" t="s">
        <v>216</v>
      </c>
      <c r="E156" s="240" t="s">
        <v>226</v>
      </c>
      <c r="F156" s="241" t="s">
        <v>227</v>
      </c>
      <c r="G156" s="242" t="s">
        <v>207</v>
      </c>
      <c r="H156" s="243">
        <v>433.41899999999998</v>
      </c>
      <c r="I156" s="244"/>
      <c r="J156" s="245">
        <f>ROUND(I156*H156,2)</f>
        <v>0</v>
      </c>
      <c r="K156" s="241" t="s">
        <v>142</v>
      </c>
      <c r="L156" s="246"/>
      <c r="M156" s="247" t="s">
        <v>5</v>
      </c>
      <c r="N156" s="248" t="s">
        <v>44</v>
      </c>
      <c r="O156" s="48"/>
      <c r="P156" s="212">
        <f>O156*H156</f>
        <v>0</v>
      </c>
      <c r="Q156" s="212">
        <v>4.0000000000000003E-05</v>
      </c>
      <c r="R156" s="212">
        <f>Q156*H156</f>
        <v>0.01733676</v>
      </c>
      <c r="S156" s="212">
        <v>0</v>
      </c>
      <c r="T156" s="213">
        <f>S156*H156</f>
        <v>0</v>
      </c>
      <c r="AR156" s="25" t="s">
        <v>177</v>
      </c>
      <c r="AT156" s="25" t="s">
        <v>216</v>
      </c>
      <c r="AU156" s="25" t="s">
        <v>155</v>
      </c>
      <c r="AY156" s="25" t="s">
        <v>136</v>
      </c>
      <c r="BE156" s="214">
        <f>IF(N156="základní",J156,0)</f>
        <v>0</v>
      </c>
      <c r="BF156" s="214">
        <f>IF(N156="snížená",J156,0)</f>
        <v>0</v>
      </c>
      <c r="BG156" s="214">
        <f>IF(N156="zákl. přenesená",J156,0)</f>
        <v>0</v>
      </c>
      <c r="BH156" s="214">
        <f>IF(N156="sníž. přenesená",J156,0)</f>
        <v>0</v>
      </c>
      <c r="BI156" s="214">
        <f>IF(N156="nulová",J156,0)</f>
        <v>0</v>
      </c>
      <c r="BJ156" s="25" t="s">
        <v>144</v>
      </c>
      <c r="BK156" s="214">
        <f>ROUND(I156*H156,2)</f>
        <v>0</v>
      </c>
      <c r="BL156" s="25" t="s">
        <v>143</v>
      </c>
      <c r="BM156" s="25" t="s">
        <v>228</v>
      </c>
    </row>
    <row r="157" s="12" customFormat="1">
      <c r="B157" s="223"/>
      <c r="D157" s="216" t="s">
        <v>146</v>
      </c>
      <c r="F157" s="225" t="s">
        <v>220</v>
      </c>
      <c r="H157" s="226">
        <v>433.41899999999998</v>
      </c>
      <c r="I157" s="227"/>
      <c r="L157" s="223"/>
      <c r="M157" s="228"/>
      <c r="N157" s="229"/>
      <c r="O157" s="229"/>
      <c r="P157" s="229"/>
      <c r="Q157" s="229"/>
      <c r="R157" s="229"/>
      <c r="S157" s="229"/>
      <c r="T157" s="230"/>
      <c r="AT157" s="224" t="s">
        <v>146</v>
      </c>
      <c r="AU157" s="224" t="s">
        <v>155</v>
      </c>
      <c r="AV157" s="12" t="s">
        <v>144</v>
      </c>
      <c r="AW157" s="12" t="s">
        <v>6</v>
      </c>
      <c r="AX157" s="12" t="s">
        <v>17</v>
      </c>
      <c r="AY157" s="224" t="s">
        <v>136</v>
      </c>
    </row>
    <row r="158" s="1" customFormat="1" ht="25.5" customHeight="1">
      <c r="B158" s="202"/>
      <c r="C158" s="203" t="s">
        <v>11</v>
      </c>
      <c r="D158" s="203" t="s">
        <v>138</v>
      </c>
      <c r="E158" s="204" t="s">
        <v>229</v>
      </c>
      <c r="F158" s="205" t="s">
        <v>230</v>
      </c>
      <c r="G158" s="206" t="s">
        <v>141</v>
      </c>
      <c r="H158" s="207">
        <v>264.35500000000002</v>
      </c>
      <c r="I158" s="208"/>
      <c r="J158" s="209">
        <f>ROUND(I158*H158,2)</f>
        <v>0</v>
      </c>
      <c r="K158" s="205" t="s">
        <v>142</v>
      </c>
      <c r="L158" s="47"/>
      <c r="M158" s="210" t="s">
        <v>5</v>
      </c>
      <c r="N158" s="211" t="s">
        <v>44</v>
      </c>
      <c r="O158" s="48"/>
      <c r="P158" s="212">
        <f>O158*H158</f>
        <v>0</v>
      </c>
      <c r="Q158" s="212">
        <v>0</v>
      </c>
      <c r="R158" s="212">
        <f>Q158*H158</f>
        <v>0</v>
      </c>
      <c r="S158" s="212">
        <v>0</v>
      </c>
      <c r="T158" s="213">
        <f>S158*H158</f>
        <v>0</v>
      </c>
      <c r="AR158" s="25" t="s">
        <v>143</v>
      </c>
      <c r="AT158" s="25" t="s">
        <v>138</v>
      </c>
      <c r="AU158" s="25" t="s">
        <v>155</v>
      </c>
      <c r="AY158" s="25" t="s">
        <v>136</v>
      </c>
      <c r="BE158" s="214">
        <f>IF(N158="základní",J158,0)</f>
        <v>0</v>
      </c>
      <c r="BF158" s="214">
        <f>IF(N158="snížená",J158,0)</f>
        <v>0</v>
      </c>
      <c r="BG158" s="214">
        <f>IF(N158="zákl. přenesená",J158,0)</f>
        <v>0</v>
      </c>
      <c r="BH158" s="214">
        <f>IF(N158="sníž. přenesená",J158,0)</f>
        <v>0</v>
      </c>
      <c r="BI158" s="214">
        <f>IF(N158="nulová",J158,0)</f>
        <v>0</v>
      </c>
      <c r="BJ158" s="25" t="s">
        <v>144</v>
      </c>
      <c r="BK158" s="214">
        <f>ROUND(I158*H158,2)</f>
        <v>0</v>
      </c>
      <c r="BL158" s="25" t="s">
        <v>143</v>
      </c>
      <c r="BM158" s="25" t="s">
        <v>231</v>
      </c>
    </row>
    <row r="159" s="11" customFormat="1">
      <c r="B159" s="215"/>
      <c r="D159" s="216" t="s">
        <v>146</v>
      </c>
      <c r="E159" s="217" t="s">
        <v>5</v>
      </c>
      <c r="F159" s="218" t="s">
        <v>196</v>
      </c>
      <c r="H159" s="217" t="s">
        <v>5</v>
      </c>
      <c r="I159" s="219"/>
      <c r="L159" s="215"/>
      <c r="M159" s="220"/>
      <c r="N159" s="221"/>
      <c r="O159" s="221"/>
      <c r="P159" s="221"/>
      <c r="Q159" s="221"/>
      <c r="R159" s="221"/>
      <c r="S159" s="221"/>
      <c r="T159" s="222"/>
      <c r="AT159" s="217" t="s">
        <v>146</v>
      </c>
      <c r="AU159" s="217" t="s">
        <v>155</v>
      </c>
      <c r="AV159" s="11" t="s">
        <v>17</v>
      </c>
      <c r="AW159" s="11" t="s">
        <v>35</v>
      </c>
      <c r="AX159" s="11" t="s">
        <v>72</v>
      </c>
      <c r="AY159" s="217" t="s">
        <v>136</v>
      </c>
    </row>
    <row r="160" s="12" customFormat="1">
      <c r="B160" s="223"/>
      <c r="D160" s="216" t="s">
        <v>146</v>
      </c>
      <c r="E160" s="224" t="s">
        <v>5</v>
      </c>
      <c r="F160" s="225" t="s">
        <v>232</v>
      </c>
      <c r="H160" s="226">
        <v>4.7009999999999996</v>
      </c>
      <c r="I160" s="227"/>
      <c r="L160" s="223"/>
      <c r="M160" s="228"/>
      <c r="N160" s="229"/>
      <c r="O160" s="229"/>
      <c r="P160" s="229"/>
      <c r="Q160" s="229"/>
      <c r="R160" s="229"/>
      <c r="S160" s="229"/>
      <c r="T160" s="230"/>
      <c r="AT160" s="224" t="s">
        <v>146</v>
      </c>
      <c r="AU160" s="224" t="s">
        <v>155</v>
      </c>
      <c r="AV160" s="12" t="s">
        <v>144</v>
      </c>
      <c r="AW160" s="12" t="s">
        <v>35</v>
      </c>
      <c r="AX160" s="12" t="s">
        <v>72</v>
      </c>
      <c r="AY160" s="224" t="s">
        <v>136</v>
      </c>
    </row>
    <row r="161" s="12" customFormat="1">
      <c r="B161" s="223"/>
      <c r="D161" s="216" t="s">
        <v>146</v>
      </c>
      <c r="E161" s="224" t="s">
        <v>5</v>
      </c>
      <c r="F161" s="225" t="s">
        <v>232</v>
      </c>
      <c r="H161" s="226">
        <v>4.7009999999999996</v>
      </c>
      <c r="I161" s="227"/>
      <c r="L161" s="223"/>
      <c r="M161" s="228"/>
      <c r="N161" s="229"/>
      <c r="O161" s="229"/>
      <c r="P161" s="229"/>
      <c r="Q161" s="229"/>
      <c r="R161" s="229"/>
      <c r="S161" s="229"/>
      <c r="T161" s="230"/>
      <c r="AT161" s="224" t="s">
        <v>146</v>
      </c>
      <c r="AU161" s="224" t="s">
        <v>155</v>
      </c>
      <c r="AV161" s="12" t="s">
        <v>144</v>
      </c>
      <c r="AW161" s="12" t="s">
        <v>35</v>
      </c>
      <c r="AX161" s="12" t="s">
        <v>72</v>
      </c>
      <c r="AY161" s="224" t="s">
        <v>136</v>
      </c>
    </row>
    <row r="162" s="12" customFormat="1">
      <c r="B162" s="223"/>
      <c r="D162" s="216" t="s">
        <v>146</v>
      </c>
      <c r="E162" s="224" t="s">
        <v>5</v>
      </c>
      <c r="F162" s="225" t="s">
        <v>233</v>
      </c>
      <c r="H162" s="226">
        <v>3.1520000000000001</v>
      </c>
      <c r="I162" s="227"/>
      <c r="L162" s="223"/>
      <c r="M162" s="228"/>
      <c r="N162" s="229"/>
      <c r="O162" s="229"/>
      <c r="P162" s="229"/>
      <c r="Q162" s="229"/>
      <c r="R162" s="229"/>
      <c r="S162" s="229"/>
      <c r="T162" s="230"/>
      <c r="AT162" s="224" t="s">
        <v>146</v>
      </c>
      <c r="AU162" s="224" t="s">
        <v>155</v>
      </c>
      <c r="AV162" s="12" t="s">
        <v>144</v>
      </c>
      <c r="AW162" s="12" t="s">
        <v>35</v>
      </c>
      <c r="AX162" s="12" t="s">
        <v>72</v>
      </c>
      <c r="AY162" s="224" t="s">
        <v>136</v>
      </c>
    </row>
    <row r="163" s="12" customFormat="1">
      <c r="B163" s="223"/>
      <c r="D163" s="216" t="s">
        <v>146</v>
      </c>
      <c r="E163" s="224" t="s">
        <v>5</v>
      </c>
      <c r="F163" s="225" t="s">
        <v>234</v>
      </c>
      <c r="H163" s="226">
        <v>13.484999999999999</v>
      </c>
      <c r="I163" s="227"/>
      <c r="L163" s="223"/>
      <c r="M163" s="228"/>
      <c r="N163" s="229"/>
      <c r="O163" s="229"/>
      <c r="P163" s="229"/>
      <c r="Q163" s="229"/>
      <c r="R163" s="229"/>
      <c r="S163" s="229"/>
      <c r="T163" s="230"/>
      <c r="AT163" s="224" t="s">
        <v>146</v>
      </c>
      <c r="AU163" s="224" t="s">
        <v>155</v>
      </c>
      <c r="AV163" s="12" t="s">
        <v>144</v>
      </c>
      <c r="AW163" s="12" t="s">
        <v>35</v>
      </c>
      <c r="AX163" s="12" t="s">
        <v>72</v>
      </c>
      <c r="AY163" s="224" t="s">
        <v>136</v>
      </c>
    </row>
    <row r="164" s="12" customFormat="1">
      <c r="B164" s="223"/>
      <c r="D164" s="216" t="s">
        <v>146</v>
      </c>
      <c r="E164" s="224" t="s">
        <v>5</v>
      </c>
      <c r="F164" s="225" t="s">
        <v>235</v>
      </c>
      <c r="H164" s="226">
        <v>8.8699999999999992</v>
      </c>
      <c r="I164" s="227"/>
      <c r="L164" s="223"/>
      <c r="M164" s="228"/>
      <c r="N164" s="229"/>
      <c r="O164" s="229"/>
      <c r="P164" s="229"/>
      <c r="Q164" s="229"/>
      <c r="R164" s="229"/>
      <c r="S164" s="229"/>
      <c r="T164" s="230"/>
      <c r="AT164" s="224" t="s">
        <v>146</v>
      </c>
      <c r="AU164" s="224" t="s">
        <v>155</v>
      </c>
      <c r="AV164" s="12" t="s">
        <v>144</v>
      </c>
      <c r="AW164" s="12" t="s">
        <v>35</v>
      </c>
      <c r="AX164" s="12" t="s">
        <v>72</v>
      </c>
      <c r="AY164" s="224" t="s">
        <v>136</v>
      </c>
    </row>
    <row r="165" s="12" customFormat="1">
      <c r="B165" s="223"/>
      <c r="D165" s="216" t="s">
        <v>146</v>
      </c>
      <c r="E165" s="224" t="s">
        <v>5</v>
      </c>
      <c r="F165" s="225" t="s">
        <v>236</v>
      </c>
      <c r="H165" s="226">
        <v>185.84999999999999</v>
      </c>
      <c r="I165" s="227"/>
      <c r="L165" s="223"/>
      <c r="M165" s="228"/>
      <c r="N165" s="229"/>
      <c r="O165" s="229"/>
      <c r="P165" s="229"/>
      <c r="Q165" s="229"/>
      <c r="R165" s="229"/>
      <c r="S165" s="229"/>
      <c r="T165" s="230"/>
      <c r="AT165" s="224" t="s">
        <v>146</v>
      </c>
      <c r="AU165" s="224" t="s">
        <v>155</v>
      </c>
      <c r="AV165" s="12" t="s">
        <v>144</v>
      </c>
      <c r="AW165" s="12" t="s">
        <v>35</v>
      </c>
      <c r="AX165" s="12" t="s">
        <v>72</v>
      </c>
      <c r="AY165" s="224" t="s">
        <v>136</v>
      </c>
    </row>
    <row r="166" s="12" customFormat="1">
      <c r="B166" s="223"/>
      <c r="D166" s="216" t="s">
        <v>146</v>
      </c>
      <c r="E166" s="224" t="s">
        <v>5</v>
      </c>
      <c r="F166" s="225" t="s">
        <v>237</v>
      </c>
      <c r="H166" s="226">
        <v>6.468</v>
      </c>
      <c r="I166" s="227"/>
      <c r="L166" s="223"/>
      <c r="M166" s="228"/>
      <c r="N166" s="229"/>
      <c r="O166" s="229"/>
      <c r="P166" s="229"/>
      <c r="Q166" s="229"/>
      <c r="R166" s="229"/>
      <c r="S166" s="229"/>
      <c r="T166" s="230"/>
      <c r="AT166" s="224" t="s">
        <v>146</v>
      </c>
      <c r="AU166" s="224" t="s">
        <v>155</v>
      </c>
      <c r="AV166" s="12" t="s">
        <v>144</v>
      </c>
      <c r="AW166" s="12" t="s">
        <v>35</v>
      </c>
      <c r="AX166" s="12" t="s">
        <v>72</v>
      </c>
      <c r="AY166" s="224" t="s">
        <v>136</v>
      </c>
    </row>
    <row r="167" s="11" customFormat="1">
      <c r="B167" s="215"/>
      <c r="D167" s="216" t="s">
        <v>146</v>
      </c>
      <c r="E167" s="217" t="s">
        <v>5</v>
      </c>
      <c r="F167" s="218" t="s">
        <v>238</v>
      </c>
      <c r="H167" s="217" t="s">
        <v>5</v>
      </c>
      <c r="I167" s="219"/>
      <c r="L167" s="215"/>
      <c r="M167" s="220"/>
      <c r="N167" s="221"/>
      <c r="O167" s="221"/>
      <c r="P167" s="221"/>
      <c r="Q167" s="221"/>
      <c r="R167" s="221"/>
      <c r="S167" s="221"/>
      <c r="T167" s="222"/>
      <c r="AT167" s="217" t="s">
        <v>146</v>
      </c>
      <c r="AU167" s="217" t="s">
        <v>155</v>
      </c>
      <c r="AV167" s="11" t="s">
        <v>17</v>
      </c>
      <c r="AW167" s="11" t="s">
        <v>35</v>
      </c>
      <c r="AX167" s="11" t="s">
        <v>72</v>
      </c>
      <c r="AY167" s="217" t="s">
        <v>136</v>
      </c>
    </row>
    <row r="168" s="12" customFormat="1">
      <c r="B168" s="223"/>
      <c r="D168" s="216" t="s">
        <v>146</v>
      </c>
      <c r="E168" s="224" t="s">
        <v>5</v>
      </c>
      <c r="F168" s="225" t="s">
        <v>239</v>
      </c>
      <c r="H168" s="226">
        <v>37.128</v>
      </c>
      <c r="I168" s="227"/>
      <c r="L168" s="223"/>
      <c r="M168" s="228"/>
      <c r="N168" s="229"/>
      <c r="O168" s="229"/>
      <c r="P168" s="229"/>
      <c r="Q168" s="229"/>
      <c r="R168" s="229"/>
      <c r="S168" s="229"/>
      <c r="T168" s="230"/>
      <c r="AT168" s="224" t="s">
        <v>146</v>
      </c>
      <c r="AU168" s="224" t="s">
        <v>155</v>
      </c>
      <c r="AV168" s="12" t="s">
        <v>144</v>
      </c>
      <c r="AW168" s="12" t="s">
        <v>35</v>
      </c>
      <c r="AX168" s="12" t="s">
        <v>72</v>
      </c>
      <c r="AY168" s="224" t="s">
        <v>136</v>
      </c>
    </row>
    <row r="169" s="13" customFormat="1">
      <c r="B169" s="231"/>
      <c r="D169" s="216" t="s">
        <v>146</v>
      </c>
      <c r="E169" s="232" t="s">
        <v>5</v>
      </c>
      <c r="F169" s="233" t="s">
        <v>203</v>
      </c>
      <c r="H169" s="234">
        <v>264.35500000000002</v>
      </c>
      <c r="I169" s="235"/>
      <c r="L169" s="231"/>
      <c r="M169" s="236"/>
      <c r="N169" s="237"/>
      <c r="O169" s="237"/>
      <c r="P169" s="237"/>
      <c r="Q169" s="237"/>
      <c r="R169" s="237"/>
      <c r="S169" s="237"/>
      <c r="T169" s="238"/>
      <c r="AT169" s="232" t="s">
        <v>146</v>
      </c>
      <c r="AU169" s="232" t="s">
        <v>155</v>
      </c>
      <c r="AV169" s="13" t="s">
        <v>143</v>
      </c>
      <c r="AW169" s="13" t="s">
        <v>35</v>
      </c>
      <c r="AX169" s="13" t="s">
        <v>17</v>
      </c>
      <c r="AY169" s="232" t="s">
        <v>136</v>
      </c>
    </row>
    <row r="170" s="1" customFormat="1" ht="25.5" customHeight="1">
      <c r="B170" s="202"/>
      <c r="C170" s="203" t="s">
        <v>240</v>
      </c>
      <c r="D170" s="203" t="s">
        <v>138</v>
      </c>
      <c r="E170" s="204" t="s">
        <v>241</v>
      </c>
      <c r="F170" s="205" t="s">
        <v>242</v>
      </c>
      <c r="G170" s="206" t="s">
        <v>141</v>
      </c>
      <c r="H170" s="207">
        <v>20.332000000000001</v>
      </c>
      <c r="I170" s="208"/>
      <c r="J170" s="209">
        <f>ROUND(I170*H170,2)</f>
        <v>0</v>
      </c>
      <c r="K170" s="205" t="s">
        <v>142</v>
      </c>
      <c r="L170" s="47"/>
      <c r="M170" s="210" t="s">
        <v>5</v>
      </c>
      <c r="N170" s="211" t="s">
        <v>44</v>
      </c>
      <c r="O170" s="48"/>
      <c r="P170" s="212">
        <f>O170*H170</f>
        <v>0</v>
      </c>
      <c r="Q170" s="212">
        <v>0.042000000000000003</v>
      </c>
      <c r="R170" s="212">
        <f>Q170*H170</f>
        <v>0.85394400000000004</v>
      </c>
      <c r="S170" s="212">
        <v>0</v>
      </c>
      <c r="T170" s="213">
        <f>S170*H170</f>
        <v>0</v>
      </c>
      <c r="AR170" s="25" t="s">
        <v>143</v>
      </c>
      <c r="AT170" s="25" t="s">
        <v>138</v>
      </c>
      <c r="AU170" s="25" t="s">
        <v>155</v>
      </c>
      <c r="AY170" s="25" t="s">
        <v>136</v>
      </c>
      <c r="BE170" s="214">
        <f>IF(N170="základní",J170,0)</f>
        <v>0</v>
      </c>
      <c r="BF170" s="214">
        <f>IF(N170="snížená",J170,0)</f>
        <v>0</v>
      </c>
      <c r="BG170" s="214">
        <f>IF(N170="zákl. přenesená",J170,0)</f>
        <v>0</v>
      </c>
      <c r="BH170" s="214">
        <f>IF(N170="sníž. přenesená",J170,0)</f>
        <v>0</v>
      </c>
      <c r="BI170" s="214">
        <f>IF(N170="nulová",J170,0)</f>
        <v>0</v>
      </c>
      <c r="BJ170" s="25" t="s">
        <v>144</v>
      </c>
      <c r="BK170" s="214">
        <f>ROUND(I170*H170,2)</f>
        <v>0</v>
      </c>
      <c r="BL170" s="25" t="s">
        <v>143</v>
      </c>
      <c r="BM170" s="25" t="s">
        <v>243</v>
      </c>
    </row>
    <row r="171" s="11" customFormat="1">
      <c r="B171" s="215"/>
      <c r="D171" s="216" t="s">
        <v>146</v>
      </c>
      <c r="E171" s="217" t="s">
        <v>5</v>
      </c>
      <c r="F171" s="218" t="s">
        <v>244</v>
      </c>
      <c r="H171" s="217" t="s">
        <v>5</v>
      </c>
      <c r="I171" s="219"/>
      <c r="L171" s="215"/>
      <c r="M171" s="220"/>
      <c r="N171" s="221"/>
      <c r="O171" s="221"/>
      <c r="P171" s="221"/>
      <c r="Q171" s="221"/>
      <c r="R171" s="221"/>
      <c r="S171" s="221"/>
      <c r="T171" s="222"/>
      <c r="AT171" s="217" t="s">
        <v>146</v>
      </c>
      <c r="AU171" s="217" t="s">
        <v>155</v>
      </c>
      <c r="AV171" s="11" t="s">
        <v>17</v>
      </c>
      <c r="AW171" s="11" t="s">
        <v>35</v>
      </c>
      <c r="AX171" s="11" t="s">
        <v>72</v>
      </c>
      <c r="AY171" s="217" t="s">
        <v>136</v>
      </c>
    </row>
    <row r="172" s="12" customFormat="1">
      <c r="B172" s="223"/>
      <c r="D172" s="216" t="s">
        <v>146</v>
      </c>
      <c r="E172" s="224" t="s">
        <v>5</v>
      </c>
      <c r="F172" s="225" t="s">
        <v>245</v>
      </c>
      <c r="H172" s="226">
        <v>20.332000000000001</v>
      </c>
      <c r="I172" s="227"/>
      <c r="L172" s="223"/>
      <c r="M172" s="228"/>
      <c r="N172" s="229"/>
      <c r="O172" s="229"/>
      <c r="P172" s="229"/>
      <c r="Q172" s="229"/>
      <c r="R172" s="229"/>
      <c r="S172" s="229"/>
      <c r="T172" s="230"/>
      <c r="AT172" s="224" t="s">
        <v>146</v>
      </c>
      <c r="AU172" s="224" t="s">
        <v>155</v>
      </c>
      <c r="AV172" s="12" t="s">
        <v>144</v>
      </c>
      <c r="AW172" s="12" t="s">
        <v>35</v>
      </c>
      <c r="AX172" s="12" t="s">
        <v>17</v>
      </c>
      <c r="AY172" s="224" t="s">
        <v>136</v>
      </c>
    </row>
    <row r="173" s="1" customFormat="1" ht="25.5" customHeight="1">
      <c r="B173" s="202"/>
      <c r="C173" s="203" t="s">
        <v>246</v>
      </c>
      <c r="D173" s="203" t="s">
        <v>138</v>
      </c>
      <c r="E173" s="204" t="s">
        <v>247</v>
      </c>
      <c r="F173" s="205" t="s">
        <v>248</v>
      </c>
      <c r="G173" s="206" t="s">
        <v>141</v>
      </c>
      <c r="H173" s="207">
        <v>173</v>
      </c>
      <c r="I173" s="208"/>
      <c r="J173" s="209">
        <f>ROUND(I173*H173,2)</f>
        <v>0</v>
      </c>
      <c r="K173" s="205" t="s">
        <v>5</v>
      </c>
      <c r="L173" s="47"/>
      <c r="M173" s="210" t="s">
        <v>5</v>
      </c>
      <c r="N173" s="211" t="s">
        <v>44</v>
      </c>
      <c r="O173" s="48"/>
      <c r="P173" s="212">
        <f>O173*H173</f>
        <v>0</v>
      </c>
      <c r="Q173" s="212">
        <v>0.0094699999999999993</v>
      </c>
      <c r="R173" s="212">
        <f>Q173*H173</f>
        <v>1.6383099999999999</v>
      </c>
      <c r="S173" s="212">
        <v>0</v>
      </c>
      <c r="T173" s="213">
        <f>S173*H173</f>
        <v>0</v>
      </c>
      <c r="AR173" s="25" t="s">
        <v>143</v>
      </c>
      <c r="AT173" s="25" t="s">
        <v>138</v>
      </c>
      <c r="AU173" s="25" t="s">
        <v>155</v>
      </c>
      <c r="AY173" s="25" t="s">
        <v>136</v>
      </c>
      <c r="BE173" s="214">
        <f>IF(N173="základní",J173,0)</f>
        <v>0</v>
      </c>
      <c r="BF173" s="214">
        <f>IF(N173="snížená",J173,0)</f>
        <v>0</v>
      </c>
      <c r="BG173" s="214">
        <f>IF(N173="zákl. přenesená",J173,0)</f>
        <v>0</v>
      </c>
      <c r="BH173" s="214">
        <f>IF(N173="sníž. přenesená",J173,0)</f>
        <v>0</v>
      </c>
      <c r="BI173" s="214">
        <f>IF(N173="nulová",J173,0)</f>
        <v>0</v>
      </c>
      <c r="BJ173" s="25" t="s">
        <v>144</v>
      </c>
      <c r="BK173" s="214">
        <f>ROUND(I173*H173,2)</f>
        <v>0</v>
      </c>
      <c r="BL173" s="25" t="s">
        <v>143</v>
      </c>
      <c r="BM173" s="25" t="s">
        <v>249</v>
      </c>
    </row>
    <row r="174" s="11" customFormat="1">
      <c r="B174" s="215"/>
      <c r="D174" s="216" t="s">
        <v>146</v>
      </c>
      <c r="E174" s="217" t="s">
        <v>5</v>
      </c>
      <c r="F174" s="218" t="s">
        <v>250</v>
      </c>
      <c r="H174" s="217" t="s">
        <v>5</v>
      </c>
      <c r="I174" s="219"/>
      <c r="L174" s="215"/>
      <c r="M174" s="220"/>
      <c r="N174" s="221"/>
      <c r="O174" s="221"/>
      <c r="P174" s="221"/>
      <c r="Q174" s="221"/>
      <c r="R174" s="221"/>
      <c r="S174" s="221"/>
      <c r="T174" s="222"/>
      <c r="AT174" s="217" t="s">
        <v>146</v>
      </c>
      <c r="AU174" s="217" t="s">
        <v>155</v>
      </c>
      <c r="AV174" s="11" t="s">
        <v>17</v>
      </c>
      <c r="AW174" s="11" t="s">
        <v>35</v>
      </c>
      <c r="AX174" s="11" t="s">
        <v>72</v>
      </c>
      <c r="AY174" s="217" t="s">
        <v>136</v>
      </c>
    </row>
    <row r="175" s="12" customFormat="1">
      <c r="B175" s="223"/>
      <c r="D175" s="216" t="s">
        <v>146</v>
      </c>
      <c r="E175" s="224" t="s">
        <v>5</v>
      </c>
      <c r="F175" s="225" t="s">
        <v>251</v>
      </c>
      <c r="H175" s="226">
        <v>173</v>
      </c>
      <c r="I175" s="227"/>
      <c r="L175" s="223"/>
      <c r="M175" s="228"/>
      <c r="N175" s="229"/>
      <c r="O175" s="229"/>
      <c r="P175" s="229"/>
      <c r="Q175" s="229"/>
      <c r="R175" s="229"/>
      <c r="S175" s="229"/>
      <c r="T175" s="230"/>
      <c r="AT175" s="224" t="s">
        <v>146</v>
      </c>
      <c r="AU175" s="224" t="s">
        <v>155</v>
      </c>
      <c r="AV175" s="12" t="s">
        <v>144</v>
      </c>
      <c r="AW175" s="12" t="s">
        <v>35</v>
      </c>
      <c r="AX175" s="12" t="s">
        <v>17</v>
      </c>
      <c r="AY175" s="224" t="s">
        <v>136</v>
      </c>
    </row>
    <row r="176" s="1" customFormat="1" ht="16.5" customHeight="1">
      <c r="B176" s="202"/>
      <c r="C176" s="239" t="s">
        <v>252</v>
      </c>
      <c r="D176" s="239" t="s">
        <v>216</v>
      </c>
      <c r="E176" s="240" t="s">
        <v>253</v>
      </c>
      <c r="F176" s="241" t="s">
        <v>254</v>
      </c>
      <c r="G176" s="242" t="s">
        <v>141</v>
      </c>
      <c r="H176" s="243">
        <v>176.46000000000001</v>
      </c>
      <c r="I176" s="244"/>
      <c r="J176" s="245">
        <f>ROUND(I176*H176,2)</f>
        <v>0</v>
      </c>
      <c r="K176" s="241" t="s">
        <v>142</v>
      </c>
      <c r="L176" s="246"/>
      <c r="M176" s="247" t="s">
        <v>5</v>
      </c>
      <c r="N176" s="248" t="s">
        <v>44</v>
      </c>
      <c r="O176" s="48"/>
      <c r="P176" s="212">
        <f>O176*H176</f>
        <v>0</v>
      </c>
      <c r="Q176" s="212">
        <v>0.0135</v>
      </c>
      <c r="R176" s="212">
        <f>Q176*H176</f>
        <v>2.3822100000000002</v>
      </c>
      <c r="S176" s="212">
        <v>0</v>
      </c>
      <c r="T176" s="213">
        <f>S176*H176</f>
        <v>0</v>
      </c>
      <c r="AR176" s="25" t="s">
        <v>177</v>
      </c>
      <c r="AT176" s="25" t="s">
        <v>216</v>
      </c>
      <c r="AU176" s="25" t="s">
        <v>155</v>
      </c>
      <c r="AY176" s="25" t="s">
        <v>136</v>
      </c>
      <c r="BE176" s="214">
        <f>IF(N176="základní",J176,0)</f>
        <v>0</v>
      </c>
      <c r="BF176" s="214">
        <f>IF(N176="snížená",J176,0)</f>
        <v>0</v>
      </c>
      <c r="BG176" s="214">
        <f>IF(N176="zákl. přenesená",J176,0)</f>
        <v>0</v>
      </c>
      <c r="BH176" s="214">
        <f>IF(N176="sníž. přenesená",J176,0)</f>
        <v>0</v>
      </c>
      <c r="BI176" s="214">
        <f>IF(N176="nulová",J176,0)</f>
        <v>0</v>
      </c>
      <c r="BJ176" s="25" t="s">
        <v>144</v>
      </c>
      <c r="BK176" s="214">
        <f>ROUND(I176*H176,2)</f>
        <v>0</v>
      </c>
      <c r="BL176" s="25" t="s">
        <v>143</v>
      </c>
      <c r="BM176" s="25" t="s">
        <v>255</v>
      </c>
    </row>
    <row r="177" s="12" customFormat="1">
      <c r="B177" s="223"/>
      <c r="D177" s="216" t="s">
        <v>146</v>
      </c>
      <c r="F177" s="225" t="s">
        <v>256</v>
      </c>
      <c r="H177" s="226">
        <v>176.46000000000001</v>
      </c>
      <c r="I177" s="227"/>
      <c r="L177" s="223"/>
      <c r="M177" s="228"/>
      <c r="N177" s="229"/>
      <c r="O177" s="229"/>
      <c r="P177" s="229"/>
      <c r="Q177" s="229"/>
      <c r="R177" s="229"/>
      <c r="S177" s="229"/>
      <c r="T177" s="230"/>
      <c r="AT177" s="224" t="s">
        <v>146</v>
      </c>
      <c r="AU177" s="224" t="s">
        <v>155</v>
      </c>
      <c r="AV177" s="12" t="s">
        <v>144</v>
      </c>
      <c r="AW177" s="12" t="s">
        <v>6</v>
      </c>
      <c r="AX177" s="12" t="s">
        <v>17</v>
      </c>
      <c r="AY177" s="224" t="s">
        <v>136</v>
      </c>
    </row>
    <row r="178" s="1" customFormat="1" ht="25.5" customHeight="1">
      <c r="B178" s="202"/>
      <c r="C178" s="203" t="s">
        <v>257</v>
      </c>
      <c r="D178" s="203" t="s">
        <v>138</v>
      </c>
      <c r="E178" s="204" t="s">
        <v>258</v>
      </c>
      <c r="F178" s="205" t="s">
        <v>259</v>
      </c>
      <c r="G178" s="206" t="s">
        <v>141</v>
      </c>
      <c r="H178" s="207">
        <v>173</v>
      </c>
      <c r="I178" s="208"/>
      <c r="J178" s="209">
        <f>ROUND(I178*H178,2)</f>
        <v>0</v>
      </c>
      <c r="K178" s="205" t="s">
        <v>5</v>
      </c>
      <c r="L178" s="47"/>
      <c r="M178" s="210" t="s">
        <v>5</v>
      </c>
      <c r="N178" s="211" t="s">
        <v>44</v>
      </c>
      <c r="O178" s="48"/>
      <c r="P178" s="212">
        <f>O178*H178</f>
        <v>0</v>
      </c>
      <c r="Q178" s="212">
        <v>9.0000000000000006E-05</v>
      </c>
      <c r="R178" s="212">
        <f>Q178*H178</f>
        <v>0.015570000000000001</v>
      </c>
      <c r="S178" s="212">
        <v>0</v>
      </c>
      <c r="T178" s="213">
        <f>S178*H178</f>
        <v>0</v>
      </c>
      <c r="AR178" s="25" t="s">
        <v>143</v>
      </c>
      <c r="AT178" s="25" t="s">
        <v>138</v>
      </c>
      <c r="AU178" s="25" t="s">
        <v>155</v>
      </c>
      <c r="AY178" s="25" t="s">
        <v>136</v>
      </c>
      <c r="BE178" s="214">
        <f>IF(N178="základní",J178,0)</f>
        <v>0</v>
      </c>
      <c r="BF178" s="214">
        <f>IF(N178="snížená",J178,0)</f>
        <v>0</v>
      </c>
      <c r="BG178" s="214">
        <f>IF(N178="zákl. přenesená",J178,0)</f>
        <v>0</v>
      </c>
      <c r="BH178" s="214">
        <f>IF(N178="sníž. přenesená",J178,0)</f>
        <v>0</v>
      </c>
      <c r="BI178" s="214">
        <f>IF(N178="nulová",J178,0)</f>
        <v>0</v>
      </c>
      <c r="BJ178" s="25" t="s">
        <v>144</v>
      </c>
      <c r="BK178" s="214">
        <f>ROUND(I178*H178,2)</f>
        <v>0</v>
      </c>
      <c r="BL178" s="25" t="s">
        <v>143</v>
      </c>
      <c r="BM178" s="25" t="s">
        <v>260</v>
      </c>
    </row>
    <row r="179" s="1" customFormat="1" ht="25.5" customHeight="1">
      <c r="B179" s="202"/>
      <c r="C179" s="203" t="s">
        <v>261</v>
      </c>
      <c r="D179" s="203" t="s">
        <v>138</v>
      </c>
      <c r="E179" s="204" t="s">
        <v>262</v>
      </c>
      <c r="F179" s="205" t="s">
        <v>263</v>
      </c>
      <c r="G179" s="206" t="s">
        <v>141</v>
      </c>
      <c r="H179" s="207">
        <v>173</v>
      </c>
      <c r="I179" s="208"/>
      <c r="J179" s="209">
        <f>ROUND(I179*H179,2)</f>
        <v>0</v>
      </c>
      <c r="K179" s="205" t="s">
        <v>142</v>
      </c>
      <c r="L179" s="47"/>
      <c r="M179" s="210" t="s">
        <v>5</v>
      </c>
      <c r="N179" s="211" t="s">
        <v>44</v>
      </c>
      <c r="O179" s="48"/>
      <c r="P179" s="212">
        <f>O179*H179</f>
        <v>0</v>
      </c>
      <c r="Q179" s="212">
        <v>0.0030000000000000001</v>
      </c>
      <c r="R179" s="212">
        <f>Q179*H179</f>
        <v>0.51900000000000002</v>
      </c>
      <c r="S179" s="212">
        <v>0</v>
      </c>
      <c r="T179" s="213">
        <f>S179*H179</f>
        <v>0</v>
      </c>
      <c r="AR179" s="25" t="s">
        <v>143</v>
      </c>
      <c r="AT179" s="25" t="s">
        <v>138</v>
      </c>
      <c r="AU179" s="25" t="s">
        <v>155</v>
      </c>
      <c r="AY179" s="25" t="s">
        <v>136</v>
      </c>
      <c r="BE179" s="214">
        <f>IF(N179="základní",J179,0)</f>
        <v>0</v>
      </c>
      <c r="BF179" s="214">
        <f>IF(N179="snížená",J179,0)</f>
        <v>0</v>
      </c>
      <c r="BG179" s="214">
        <f>IF(N179="zákl. přenesená",J179,0)</f>
        <v>0</v>
      </c>
      <c r="BH179" s="214">
        <f>IF(N179="sníž. přenesená",J179,0)</f>
        <v>0</v>
      </c>
      <c r="BI179" s="214">
        <f>IF(N179="nulová",J179,0)</f>
        <v>0</v>
      </c>
      <c r="BJ179" s="25" t="s">
        <v>144</v>
      </c>
      <c r="BK179" s="214">
        <f>ROUND(I179*H179,2)</f>
        <v>0</v>
      </c>
      <c r="BL179" s="25" t="s">
        <v>143</v>
      </c>
      <c r="BM179" s="25" t="s">
        <v>264</v>
      </c>
    </row>
    <row r="180" s="1" customFormat="1" ht="16.5" customHeight="1">
      <c r="B180" s="202"/>
      <c r="C180" s="203" t="s">
        <v>10</v>
      </c>
      <c r="D180" s="203" t="s">
        <v>138</v>
      </c>
      <c r="E180" s="204" t="s">
        <v>265</v>
      </c>
      <c r="F180" s="205" t="s">
        <v>266</v>
      </c>
      <c r="G180" s="206" t="s">
        <v>141</v>
      </c>
      <c r="H180" s="207">
        <v>173</v>
      </c>
      <c r="I180" s="208"/>
      <c r="J180" s="209">
        <f>ROUND(I180*H180,2)</f>
        <v>0</v>
      </c>
      <c r="K180" s="205" t="s">
        <v>5</v>
      </c>
      <c r="L180" s="47"/>
      <c r="M180" s="210" t="s">
        <v>5</v>
      </c>
      <c r="N180" s="211" t="s">
        <v>44</v>
      </c>
      <c r="O180" s="48"/>
      <c r="P180" s="212">
        <f>O180*H180</f>
        <v>0</v>
      </c>
      <c r="Q180" s="212">
        <v>0</v>
      </c>
      <c r="R180" s="212">
        <f>Q180*H180</f>
        <v>0</v>
      </c>
      <c r="S180" s="212">
        <v>0</v>
      </c>
      <c r="T180" s="213">
        <f>S180*H180</f>
        <v>0</v>
      </c>
      <c r="AR180" s="25" t="s">
        <v>143</v>
      </c>
      <c r="AT180" s="25" t="s">
        <v>138</v>
      </c>
      <c r="AU180" s="25" t="s">
        <v>155</v>
      </c>
      <c r="AY180" s="25" t="s">
        <v>136</v>
      </c>
      <c r="BE180" s="214">
        <f>IF(N180="základní",J180,0)</f>
        <v>0</v>
      </c>
      <c r="BF180" s="214">
        <f>IF(N180="snížená",J180,0)</f>
        <v>0</v>
      </c>
      <c r="BG180" s="214">
        <f>IF(N180="zákl. přenesená",J180,0)</f>
        <v>0</v>
      </c>
      <c r="BH180" s="214">
        <f>IF(N180="sníž. přenesená",J180,0)</f>
        <v>0</v>
      </c>
      <c r="BI180" s="214">
        <f>IF(N180="nulová",J180,0)</f>
        <v>0</v>
      </c>
      <c r="BJ180" s="25" t="s">
        <v>144</v>
      </c>
      <c r="BK180" s="214">
        <f>ROUND(I180*H180,2)</f>
        <v>0</v>
      </c>
      <c r="BL180" s="25" t="s">
        <v>143</v>
      </c>
      <c r="BM180" s="25" t="s">
        <v>267</v>
      </c>
    </row>
    <row r="181" s="1" customFormat="1" ht="25.5" customHeight="1">
      <c r="B181" s="202"/>
      <c r="C181" s="203" t="s">
        <v>268</v>
      </c>
      <c r="D181" s="203" t="s">
        <v>138</v>
      </c>
      <c r="E181" s="204" t="s">
        <v>269</v>
      </c>
      <c r="F181" s="205" t="s">
        <v>270</v>
      </c>
      <c r="G181" s="206" t="s">
        <v>141</v>
      </c>
      <c r="H181" s="207">
        <v>803</v>
      </c>
      <c r="I181" s="208"/>
      <c r="J181" s="209">
        <f>ROUND(I181*H181,2)</f>
        <v>0</v>
      </c>
      <c r="K181" s="205" t="s">
        <v>142</v>
      </c>
      <c r="L181" s="47"/>
      <c r="M181" s="210" t="s">
        <v>5</v>
      </c>
      <c r="N181" s="211" t="s">
        <v>44</v>
      </c>
      <c r="O181" s="48"/>
      <c r="P181" s="212">
        <f>O181*H181</f>
        <v>0</v>
      </c>
      <c r="Q181" s="212">
        <v>0</v>
      </c>
      <c r="R181" s="212">
        <f>Q181*H181</f>
        <v>0</v>
      </c>
      <c r="S181" s="212">
        <v>0</v>
      </c>
      <c r="T181" s="213">
        <f>S181*H181</f>
        <v>0</v>
      </c>
      <c r="AR181" s="25" t="s">
        <v>143</v>
      </c>
      <c r="AT181" s="25" t="s">
        <v>138</v>
      </c>
      <c r="AU181" s="25" t="s">
        <v>155</v>
      </c>
      <c r="AY181" s="25" t="s">
        <v>136</v>
      </c>
      <c r="BE181" s="214">
        <f>IF(N181="základní",J181,0)</f>
        <v>0</v>
      </c>
      <c r="BF181" s="214">
        <f>IF(N181="snížená",J181,0)</f>
        <v>0</v>
      </c>
      <c r="BG181" s="214">
        <f>IF(N181="zákl. přenesená",J181,0)</f>
        <v>0</v>
      </c>
      <c r="BH181" s="214">
        <f>IF(N181="sníž. přenesená",J181,0)</f>
        <v>0</v>
      </c>
      <c r="BI181" s="214">
        <f>IF(N181="nulová",J181,0)</f>
        <v>0</v>
      </c>
      <c r="BJ181" s="25" t="s">
        <v>144</v>
      </c>
      <c r="BK181" s="214">
        <f>ROUND(I181*H181,2)</f>
        <v>0</v>
      </c>
      <c r="BL181" s="25" t="s">
        <v>143</v>
      </c>
      <c r="BM181" s="25" t="s">
        <v>271</v>
      </c>
    </row>
    <row r="182" s="11" customFormat="1">
      <c r="B182" s="215"/>
      <c r="D182" s="216" t="s">
        <v>146</v>
      </c>
      <c r="E182" s="217" t="s">
        <v>5</v>
      </c>
      <c r="F182" s="218" t="s">
        <v>272</v>
      </c>
      <c r="H182" s="217" t="s">
        <v>5</v>
      </c>
      <c r="I182" s="219"/>
      <c r="L182" s="215"/>
      <c r="M182" s="220"/>
      <c r="N182" s="221"/>
      <c r="O182" s="221"/>
      <c r="P182" s="221"/>
      <c r="Q182" s="221"/>
      <c r="R182" s="221"/>
      <c r="S182" s="221"/>
      <c r="T182" s="222"/>
      <c r="AT182" s="217" t="s">
        <v>146</v>
      </c>
      <c r="AU182" s="217" t="s">
        <v>155</v>
      </c>
      <c r="AV182" s="11" t="s">
        <v>17</v>
      </c>
      <c r="AW182" s="11" t="s">
        <v>35</v>
      </c>
      <c r="AX182" s="11" t="s">
        <v>72</v>
      </c>
      <c r="AY182" s="217" t="s">
        <v>136</v>
      </c>
    </row>
    <row r="183" s="12" customFormat="1">
      <c r="B183" s="223"/>
      <c r="D183" s="216" t="s">
        <v>146</v>
      </c>
      <c r="E183" s="224" t="s">
        <v>5</v>
      </c>
      <c r="F183" s="225" t="s">
        <v>273</v>
      </c>
      <c r="H183" s="226">
        <v>173</v>
      </c>
      <c r="I183" s="227"/>
      <c r="L183" s="223"/>
      <c r="M183" s="228"/>
      <c r="N183" s="229"/>
      <c r="O183" s="229"/>
      <c r="P183" s="229"/>
      <c r="Q183" s="229"/>
      <c r="R183" s="229"/>
      <c r="S183" s="229"/>
      <c r="T183" s="230"/>
      <c r="AT183" s="224" t="s">
        <v>146</v>
      </c>
      <c r="AU183" s="224" t="s">
        <v>155</v>
      </c>
      <c r="AV183" s="12" t="s">
        <v>144</v>
      </c>
      <c r="AW183" s="12" t="s">
        <v>35</v>
      </c>
      <c r="AX183" s="12" t="s">
        <v>72</v>
      </c>
      <c r="AY183" s="224" t="s">
        <v>136</v>
      </c>
    </row>
    <row r="184" s="11" customFormat="1">
      <c r="B184" s="215"/>
      <c r="D184" s="216" t="s">
        <v>146</v>
      </c>
      <c r="E184" s="217" t="s">
        <v>5</v>
      </c>
      <c r="F184" s="218" t="s">
        <v>274</v>
      </c>
      <c r="H184" s="217" t="s">
        <v>5</v>
      </c>
      <c r="I184" s="219"/>
      <c r="L184" s="215"/>
      <c r="M184" s="220"/>
      <c r="N184" s="221"/>
      <c r="O184" s="221"/>
      <c r="P184" s="221"/>
      <c r="Q184" s="221"/>
      <c r="R184" s="221"/>
      <c r="S184" s="221"/>
      <c r="T184" s="222"/>
      <c r="AT184" s="217" t="s">
        <v>146</v>
      </c>
      <c r="AU184" s="217" t="s">
        <v>155</v>
      </c>
      <c r="AV184" s="11" t="s">
        <v>17</v>
      </c>
      <c r="AW184" s="11" t="s">
        <v>35</v>
      </c>
      <c r="AX184" s="11" t="s">
        <v>72</v>
      </c>
      <c r="AY184" s="217" t="s">
        <v>136</v>
      </c>
    </row>
    <row r="185" s="12" customFormat="1">
      <c r="B185" s="223"/>
      <c r="D185" s="216" t="s">
        <v>146</v>
      </c>
      <c r="E185" s="224" t="s">
        <v>5</v>
      </c>
      <c r="F185" s="225" t="s">
        <v>275</v>
      </c>
      <c r="H185" s="226">
        <v>630</v>
      </c>
      <c r="I185" s="227"/>
      <c r="L185" s="223"/>
      <c r="M185" s="228"/>
      <c r="N185" s="229"/>
      <c r="O185" s="229"/>
      <c r="P185" s="229"/>
      <c r="Q185" s="229"/>
      <c r="R185" s="229"/>
      <c r="S185" s="229"/>
      <c r="T185" s="230"/>
      <c r="AT185" s="224" t="s">
        <v>146</v>
      </c>
      <c r="AU185" s="224" t="s">
        <v>155</v>
      </c>
      <c r="AV185" s="12" t="s">
        <v>144</v>
      </c>
      <c r="AW185" s="12" t="s">
        <v>35</v>
      </c>
      <c r="AX185" s="12" t="s">
        <v>72</v>
      </c>
      <c r="AY185" s="224" t="s">
        <v>136</v>
      </c>
    </row>
    <row r="186" s="13" customFormat="1">
      <c r="B186" s="231"/>
      <c r="D186" s="216" t="s">
        <v>146</v>
      </c>
      <c r="E186" s="232" t="s">
        <v>5</v>
      </c>
      <c r="F186" s="233" t="s">
        <v>203</v>
      </c>
      <c r="H186" s="234">
        <v>803</v>
      </c>
      <c r="I186" s="235"/>
      <c r="L186" s="231"/>
      <c r="M186" s="236"/>
      <c r="N186" s="237"/>
      <c r="O186" s="237"/>
      <c r="P186" s="237"/>
      <c r="Q186" s="237"/>
      <c r="R186" s="237"/>
      <c r="S186" s="237"/>
      <c r="T186" s="238"/>
      <c r="AT186" s="232" t="s">
        <v>146</v>
      </c>
      <c r="AU186" s="232" t="s">
        <v>155</v>
      </c>
      <c r="AV186" s="13" t="s">
        <v>143</v>
      </c>
      <c r="AW186" s="13" t="s">
        <v>35</v>
      </c>
      <c r="AX186" s="13" t="s">
        <v>17</v>
      </c>
      <c r="AY186" s="232" t="s">
        <v>136</v>
      </c>
    </row>
    <row r="187" s="10" customFormat="1" ht="22.32" customHeight="1">
      <c r="B187" s="189"/>
      <c r="D187" s="190" t="s">
        <v>71</v>
      </c>
      <c r="E187" s="200" t="s">
        <v>276</v>
      </c>
      <c r="F187" s="200" t="s">
        <v>277</v>
      </c>
      <c r="I187" s="192"/>
      <c r="J187" s="201">
        <f>BK187</f>
        <v>0</v>
      </c>
      <c r="L187" s="189"/>
      <c r="M187" s="194"/>
      <c r="N187" s="195"/>
      <c r="O187" s="195"/>
      <c r="P187" s="196">
        <f>SUM(P188:P434)</f>
        <v>0</v>
      </c>
      <c r="Q187" s="195"/>
      <c r="R187" s="196">
        <f>SUM(R188:R434)</f>
        <v>37.230468730000005</v>
      </c>
      <c r="S187" s="195"/>
      <c r="T187" s="197">
        <f>SUM(T188:T434)</f>
        <v>0</v>
      </c>
      <c r="AR187" s="190" t="s">
        <v>17</v>
      </c>
      <c r="AT187" s="198" t="s">
        <v>71</v>
      </c>
      <c r="AU187" s="198" t="s">
        <v>144</v>
      </c>
      <c r="AY187" s="190" t="s">
        <v>136</v>
      </c>
      <c r="BK187" s="199">
        <f>SUM(BK188:BK434)</f>
        <v>0</v>
      </c>
    </row>
    <row r="188" s="1" customFormat="1" ht="25.5" customHeight="1">
      <c r="B188" s="202"/>
      <c r="C188" s="203" t="s">
        <v>278</v>
      </c>
      <c r="D188" s="203" t="s">
        <v>138</v>
      </c>
      <c r="E188" s="204" t="s">
        <v>279</v>
      </c>
      <c r="F188" s="205" t="s">
        <v>280</v>
      </c>
      <c r="G188" s="206" t="s">
        <v>141</v>
      </c>
      <c r="H188" s="207">
        <v>71.599999999999994</v>
      </c>
      <c r="I188" s="208"/>
      <c r="J188" s="209">
        <f>ROUND(I188*H188,2)</f>
        <v>0</v>
      </c>
      <c r="K188" s="205" t="s">
        <v>142</v>
      </c>
      <c r="L188" s="47"/>
      <c r="M188" s="210" t="s">
        <v>5</v>
      </c>
      <c r="N188" s="211" t="s">
        <v>44</v>
      </c>
      <c r="O188" s="48"/>
      <c r="P188" s="212">
        <f>O188*H188</f>
        <v>0</v>
      </c>
      <c r="Q188" s="212">
        <v>0.01899</v>
      </c>
      <c r="R188" s="212">
        <f>Q188*H188</f>
        <v>1.3596839999999999</v>
      </c>
      <c r="S188" s="212">
        <v>0</v>
      </c>
      <c r="T188" s="213">
        <f>S188*H188</f>
        <v>0</v>
      </c>
      <c r="AR188" s="25" t="s">
        <v>143</v>
      </c>
      <c r="AT188" s="25" t="s">
        <v>138</v>
      </c>
      <c r="AU188" s="25" t="s">
        <v>155</v>
      </c>
      <c r="AY188" s="25" t="s">
        <v>136</v>
      </c>
      <c r="BE188" s="214">
        <f>IF(N188="základní",J188,0)</f>
        <v>0</v>
      </c>
      <c r="BF188" s="214">
        <f>IF(N188="snížená",J188,0)</f>
        <v>0</v>
      </c>
      <c r="BG188" s="214">
        <f>IF(N188="zákl. přenesená",J188,0)</f>
        <v>0</v>
      </c>
      <c r="BH188" s="214">
        <f>IF(N188="sníž. přenesená",J188,0)</f>
        <v>0</v>
      </c>
      <c r="BI188" s="214">
        <f>IF(N188="nulová",J188,0)</f>
        <v>0</v>
      </c>
      <c r="BJ188" s="25" t="s">
        <v>144</v>
      </c>
      <c r="BK188" s="214">
        <f>ROUND(I188*H188,2)</f>
        <v>0</v>
      </c>
      <c r="BL188" s="25" t="s">
        <v>143</v>
      </c>
      <c r="BM188" s="25" t="s">
        <v>281</v>
      </c>
    </row>
    <row r="189" s="11" customFormat="1">
      <c r="B189" s="215"/>
      <c r="D189" s="216" t="s">
        <v>146</v>
      </c>
      <c r="E189" s="217" t="s">
        <v>5</v>
      </c>
      <c r="F189" s="218" t="s">
        <v>282</v>
      </c>
      <c r="H189" s="217" t="s">
        <v>5</v>
      </c>
      <c r="I189" s="219"/>
      <c r="L189" s="215"/>
      <c r="M189" s="220"/>
      <c r="N189" s="221"/>
      <c r="O189" s="221"/>
      <c r="P189" s="221"/>
      <c r="Q189" s="221"/>
      <c r="R189" s="221"/>
      <c r="S189" s="221"/>
      <c r="T189" s="222"/>
      <c r="AT189" s="217" t="s">
        <v>146</v>
      </c>
      <c r="AU189" s="217" t="s">
        <v>155</v>
      </c>
      <c r="AV189" s="11" t="s">
        <v>17</v>
      </c>
      <c r="AW189" s="11" t="s">
        <v>35</v>
      </c>
      <c r="AX189" s="11" t="s">
        <v>72</v>
      </c>
      <c r="AY189" s="217" t="s">
        <v>136</v>
      </c>
    </row>
    <row r="190" s="12" customFormat="1">
      <c r="B190" s="223"/>
      <c r="D190" s="216" t="s">
        <v>146</v>
      </c>
      <c r="E190" s="224" t="s">
        <v>5</v>
      </c>
      <c r="F190" s="225" t="s">
        <v>283</v>
      </c>
      <c r="H190" s="226">
        <v>71.599999999999994</v>
      </c>
      <c r="I190" s="227"/>
      <c r="L190" s="223"/>
      <c r="M190" s="228"/>
      <c r="N190" s="229"/>
      <c r="O190" s="229"/>
      <c r="P190" s="229"/>
      <c r="Q190" s="229"/>
      <c r="R190" s="229"/>
      <c r="S190" s="229"/>
      <c r="T190" s="230"/>
      <c r="AT190" s="224" t="s">
        <v>146</v>
      </c>
      <c r="AU190" s="224" t="s">
        <v>155</v>
      </c>
      <c r="AV190" s="12" t="s">
        <v>144</v>
      </c>
      <c r="AW190" s="12" t="s">
        <v>35</v>
      </c>
      <c r="AX190" s="12" t="s">
        <v>17</v>
      </c>
      <c r="AY190" s="224" t="s">
        <v>136</v>
      </c>
    </row>
    <row r="191" s="1" customFormat="1" ht="25.5" customHeight="1">
      <c r="B191" s="202"/>
      <c r="C191" s="203" t="s">
        <v>284</v>
      </c>
      <c r="D191" s="203" t="s">
        <v>138</v>
      </c>
      <c r="E191" s="204" t="s">
        <v>285</v>
      </c>
      <c r="F191" s="205" t="s">
        <v>286</v>
      </c>
      <c r="G191" s="206" t="s">
        <v>141</v>
      </c>
      <c r="H191" s="207">
        <v>71.599999999999994</v>
      </c>
      <c r="I191" s="208"/>
      <c r="J191" s="209">
        <f>ROUND(I191*H191,2)</f>
        <v>0</v>
      </c>
      <c r="K191" s="205" t="s">
        <v>142</v>
      </c>
      <c r="L191" s="47"/>
      <c r="M191" s="210" t="s">
        <v>5</v>
      </c>
      <c r="N191" s="211" t="s">
        <v>44</v>
      </c>
      <c r="O191" s="48"/>
      <c r="P191" s="212">
        <f>O191*H191</f>
        <v>0</v>
      </c>
      <c r="Q191" s="212">
        <v>0.00025999999999999998</v>
      </c>
      <c r="R191" s="212">
        <f>Q191*H191</f>
        <v>0.018615999999999997</v>
      </c>
      <c r="S191" s="212">
        <v>0</v>
      </c>
      <c r="T191" s="213">
        <f>S191*H191</f>
        <v>0</v>
      </c>
      <c r="AR191" s="25" t="s">
        <v>143</v>
      </c>
      <c r="AT191" s="25" t="s">
        <v>138</v>
      </c>
      <c r="AU191" s="25" t="s">
        <v>155</v>
      </c>
      <c r="AY191" s="25" t="s">
        <v>136</v>
      </c>
      <c r="BE191" s="214">
        <f>IF(N191="základní",J191,0)</f>
        <v>0</v>
      </c>
      <c r="BF191" s="214">
        <f>IF(N191="snížená",J191,0)</f>
        <v>0</v>
      </c>
      <c r="BG191" s="214">
        <f>IF(N191="zákl. přenesená",J191,0)</f>
        <v>0</v>
      </c>
      <c r="BH191" s="214">
        <f>IF(N191="sníž. přenesená",J191,0)</f>
        <v>0</v>
      </c>
      <c r="BI191" s="214">
        <f>IF(N191="nulová",J191,0)</f>
        <v>0</v>
      </c>
      <c r="BJ191" s="25" t="s">
        <v>144</v>
      </c>
      <c r="BK191" s="214">
        <f>ROUND(I191*H191,2)</f>
        <v>0</v>
      </c>
      <c r="BL191" s="25" t="s">
        <v>143</v>
      </c>
      <c r="BM191" s="25" t="s">
        <v>287</v>
      </c>
    </row>
    <row r="192" s="11" customFormat="1">
      <c r="B192" s="215"/>
      <c r="D192" s="216" t="s">
        <v>146</v>
      </c>
      <c r="E192" s="217" t="s">
        <v>5</v>
      </c>
      <c r="F192" s="218" t="s">
        <v>282</v>
      </c>
      <c r="H192" s="217" t="s">
        <v>5</v>
      </c>
      <c r="I192" s="219"/>
      <c r="L192" s="215"/>
      <c r="M192" s="220"/>
      <c r="N192" s="221"/>
      <c r="O192" s="221"/>
      <c r="P192" s="221"/>
      <c r="Q192" s="221"/>
      <c r="R192" s="221"/>
      <c r="S192" s="221"/>
      <c r="T192" s="222"/>
      <c r="AT192" s="217" t="s">
        <v>146</v>
      </c>
      <c r="AU192" s="217" t="s">
        <v>155</v>
      </c>
      <c r="AV192" s="11" t="s">
        <v>17</v>
      </c>
      <c r="AW192" s="11" t="s">
        <v>35</v>
      </c>
      <c r="AX192" s="11" t="s">
        <v>72</v>
      </c>
      <c r="AY192" s="217" t="s">
        <v>136</v>
      </c>
    </row>
    <row r="193" s="12" customFormat="1">
      <c r="B193" s="223"/>
      <c r="D193" s="216" t="s">
        <v>146</v>
      </c>
      <c r="E193" s="224" t="s">
        <v>5</v>
      </c>
      <c r="F193" s="225" t="s">
        <v>283</v>
      </c>
      <c r="H193" s="226">
        <v>71.599999999999994</v>
      </c>
      <c r="I193" s="227"/>
      <c r="L193" s="223"/>
      <c r="M193" s="228"/>
      <c r="N193" s="229"/>
      <c r="O193" s="229"/>
      <c r="P193" s="229"/>
      <c r="Q193" s="229"/>
      <c r="R193" s="229"/>
      <c r="S193" s="229"/>
      <c r="T193" s="230"/>
      <c r="AT193" s="224" t="s">
        <v>146</v>
      </c>
      <c r="AU193" s="224" t="s">
        <v>155</v>
      </c>
      <c r="AV193" s="12" t="s">
        <v>144</v>
      </c>
      <c r="AW193" s="12" t="s">
        <v>35</v>
      </c>
      <c r="AX193" s="12" t="s">
        <v>17</v>
      </c>
      <c r="AY193" s="224" t="s">
        <v>136</v>
      </c>
    </row>
    <row r="194" s="1" customFormat="1" ht="25.5" customHeight="1">
      <c r="B194" s="202"/>
      <c r="C194" s="203" t="s">
        <v>288</v>
      </c>
      <c r="D194" s="203" t="s">
        <v>138</v>
      </c>
      <c r="E194" s="204" t="s">
        <v>289</v>
      </c>
      <c r="F194" s="205" t="s">
        <v>290</v>
      </c>
      <c r="G194" s="206" t="s">
        <v>141</v>
      </c>
      <c r="H194" s="207">
        <v>64.5</v>
      </c>
      <c r="I194" s="208"/>
      <c r="J194" s="209">
        <f>ROUND(I194*H194,2)</f>
        <v>0</v>
      </c>
      <c r="K194" s="205" t="s">
        <v>142</v>
      </c>
      <c r="L194" s="47"/>
      <c r="M194" s="210" t="s">
        <v>5</v>
      </c>
      <c r="N194" s="211" t="s">
        <v>44</v>
      </c>
      <c r="O194" s="48"/>
      <c r="P194" s="212">
        <f>O194*H194</f>
        <v>0</v>
      </c>
      <c r="Q194" s="212">
        <v>0.0093699999999999999</v>
      </c>
      <c r="R194" s="212">
        <f>Q194*H194</f>
        <v>0.60436500000000004</v>
      </c>
      <c r="S194" s="212">
        <v>0</v>
      </c>
      <c r="T194" s="213">
        <f>S194*H194</f>
        <v>0</v>
      </c>
      <c r="AR194" s="25" t="s">
        <v>143</v>
      </c>
      <c r="AT194" s="25" t="s">
        <v>138</v>
      </c>
      <c r="AU194" s="25" t="s">
        <v>155</v>
      </c>
      <c r="AY194" s="25" t="s">
        <v>136</v>
      </c>
      <c r="BE194" s="214">
        <f>IF(N194="základní",J194,0)</f>
        <v>0</v>
      </c>
      <c r="BF194" s="214">
        <f>IF(N194="snížená",J194,0)</f>
        <v>0</v>
      </c>
      <c r="BG194" s="214">
        <f>IF(N194="zákl. přenesená",J194,0)</f>
        <v>0</v>
      </c>
      <c r="BH194" s="214">
        <f>IF(N194="sníž. přenesená",J194,0)</f>
        <v>0</v>
      </c>
      <c r="BI194" s="214">
        <f>IF(N194="nulová",J194,0)</f>
        <v>0</v>
      </c>
      <c r="BJ194" s="25" t="s">
        <v>144</v>
      </c>
      <c r="BK194" s="214">
        <f>ROUND(I194*H194,2)</f>
        <v>0</v>
      </c>
      <c r="BL194" s="25" t="s">
        <v>143</v>
      </c>
      <c r="BM194" s="25" t="s">
        <v>291</v>
      </c>
    </row>
    <row r="195" s="11" customFormat="1">
      <c r="B195" s="215"/>
      <c r="D195" s="216" t="s">
        <v>146</v>
      </c>
      <c r="E195" s="217" t="s">
        <v>5</v>
      </c>
      <c r="F195" s="218" t="s">
        <v>292</v>
      </c>
      <c r="H195" s="217" t="s">
        <v>5</v>
      </c>
      <c r="I195" s="219"/>
      <c r="L195" s="215"/>
      <c r="M195" s="220"/>
      <c r="N195" s="221"/>
      <c r="O195" s="221"/>
      <c r="P195" s="221"/>
      <c r="Q195" s="221"/>
      <c r="R195" s="221"/>
      <c r="S195" s="221"/>
      <c r="T195" s="222"/>
      <c r="AT195" s="217" t="s">
        <v>146</v>
      </c>
      <c r="AU195" s="217" t="s">
        <v>155</v>
      </c>
      <c r="AV195" s="11" t="s">
        <v>17</v>
      </c>
      <c r="AW195" s="11" t="s">
        <v>35</v>
      </c>
      <c r="AX195" s="11" t="s">
        <v>72</v>
      </c>
      <c r="AY195" s="217" t="s">
        <v>136</v>
      </c>
    </row>
    <row r="196" s="12" customFormat="1">
      <c r="B196" s="223"/>
      <c r="D196" s="216" t="s">
        <v>146</v>
      </c>
      <c r="E196" s="224" t="s">
        <v>5</v>
      </c>
      <c r="F196" s="225" t="s">
        <v>293</v>
      </c>
      <c r="H196" s="226">
        <v>4.5</v>
      </c>
      <c r="I196" s="227"/>
      <c r="L196" s="223"/>
      <c r="M196" s="228"/>
      <c r="N196" s="229"/>
      <c r="O196" s="229"/>
      <c r="P196" s="229"/>
      <c r="Q196" s="229"/>
      <c r="R196" s="229"/>
      <c r="S196" s="229"/>
      <c r="T196" s="230"/>
      <c r="AT196" s="224" t="s">
        <v>146</v>
      </c>
      <c r="AU196" s="224" t="s">
        <v>155</v>
      </c>
      <c r="AV196" s="12" t="s">
        <v>144</v>
      </c>
      <c r="AW196" s="12" t="s">
        <v>35</v>
      </c>
      <c r="AX196" s="12" t="s">
        <v>72</v>
      </c>
      <c r="AY196" s="224" t="s">
        <v>136</v>
      </c>
    </row>
    <row r="197" s="11" customFormat="1">
      <c r="B197" s="215"/>
      <c r="D197" s="216" t="s">
        <v>146</v>
      </c>
      <c r="E197" s="217" t="s">
        <v>5</v>
      </c>
      <c r="F197" s="218" t="s">
        <v>294</v>
      </c>
      <c r="H197" s="217" t="s">
        <v>5</v>
      </c>
      <c r="I197" s="219"/>
      <c r="L197" s="215"/>
      <c r="M197" s="220"/>
      <c r="N197" s="221"/>
      <c r="O197" s="221"/>
      <c r="P197" s="221"/>
      <c r="Q197" s="221"/>
      <c r="R197" s="221"/>
      <c r="S197" s="221"/>
      <c r="T197" s="222"/>
      <c r="AT197" s="217" t="s">
        <v>146</v>
      </c>
      <c r="AU197" s="217" t="s">
        <v>155</v>
      </c>
      <c r="AV197" s="11" t="s">
        <v>17</v>
      </c>
      <c r="AW197" s="11" t="s">
        <v>35</v>
      </c>
      <c r="AX197" s="11" t="s">
        <v>72</v>
      </c>
      <c r="AY197" s="217" t="s">
        <v>136</v>
      </c>
    </row>
    <row r="198" s="12" customFormat="1">
      <c r="B198" s="223"/>
      <c r="D198" s="216" t="s">
        <v>146</v>
      </c>
      <c r="E198" s="224" t="s">
        <v>5</v>
      </c>
      <c r="F198" s="225" t="s">
        <v>295</v>
      </c>
      <c r="H198" s="226">
        <v>60</v>
      </c>
      <c r="I198" s="227"/>
      <c r="L198" s="223"/>
      <c r="M198" s="228"/>
      <c r="N198" s="229"/>
      <c r="O198" s="229"/>
      <c r="P198" s="229"/>
      <c r="Q198" s="229"/>
      <c r="R198" s="229"/>
      <c r="S198" s="229"/>
      <c r="T198" s="230"/>
      <c r="AT198" s="224" t="s">
        <v>146</v>
      </c>
      <c r="AU198" s="224" t="s">
        <v>155</v>
      </c>
      <c r="AV198" s="12" t="s">
        <v>144</v>
      </c>
      <c r="AW198" s="12" t="s">
        <v>35</v>
      </c>
      <c r="AX198" s="12" t="s">
        <v>72</v>
      </c>
      <c r="AY198" s="224" t="s">
        <v>136</v>
      </c>
    </row>
    <row r="199" s="13" customFormat="1">
      <c r="B199" s="231"/>
      <c r="D199" s="216" t="s">
        <v>146</v>
      </c>
      <c r="E199" s="232" t="s">
        <v>5</v>
      </c>
      <c r="F199" s="233" t="s">
        <v>203</v>
      </c>
      <c r="H199" s="234">
        <v>64.5</v>
      </c>
      <c r="I199" s="235"/>
      <c r="L199" s="231"/>
      <c r="M199" s="236"/>
      <c r="N199" s="237"/>
      <c r="O199" s="237"/>
      <c r="P199" s="237"/>
      <c r="Q199" s="237"/>
      <c r="R199" s="237"/>
      <c r="S199" s="237"/>
      <c r="T199" s="238"/>
      <c r="AT199" s="232" t="s">
        <v>146</v>
      </c>
      <c r="AU199" s="232" t="s">
        <v>155</v>
      </c>
      <c r="AV199" s="13" t="s">
        <v>143</v>
      </c>
      <c r="AW199" s="13" t="s">
        <v>35</v>
      </c>
      <c r="AX199" s="13" t="s">
        <v>17</v>
      </c>
      <c r="AY199" s="232" t="s">
        <v>136</v>
      </c>
    </row>
    <row r="200" s="1" customFormat="1" ht="16.5" customHeight="1">
      <c r="B200" s="202"/>
      <c r="C200" s="239" t="s">
        <v>296</v>
      </c>
      <c r="D200" s="239" t="s">
        <v>216</v>
      </c>
      <c r="E200" s="240" t="s">
        <v>297</v>
      </c>
      <c r="F200" s="241" t="s">
        <v>298</v>
      </c>
      <c r="G200" s="242" t="s">
        <v>141</v>
      </c>
      <c r="H200" s="243">
        <v>65.790000000000006</v>
      </c>
      <c r="I200" s="244"/>
      <c r="J200" s="245">
        <f>ROUND(I200*H200,2)</f>
        <v>0</v>
      </c>
      <c r="K200" s="241" t="s">
        <v>142</v>
      </c>
      <c r="L200" s="246"/>
      <c r="M200" s="247" t="s">
        <v>5</v>
      </c>
      <c r="N200" s="248" t="s">
        <v>44</v>
      </c>
      <c r="O200" s="48"/>
      <c r="P200" s="212">
        <f>O200*H200</f>
        <v>0</v>
      </c>
      <c r="Q200" s="212">
        <v>0.0074999999999999997</v>
      </c>
      <c r="R200" s="212">
        <f>Q200*H200</f>
        <v>0.493425</v>
      </c>
      <c r="S200" s="212">
        <v>0</v>
      </c>
      <c r="T200" s="213">
        <f>S200*H200</f>
        <v>0</v>
      </c>
      <c r="AR200" s="25" t="s">
        <v>177</v>
      </c>
      <c r="AT200" s="25" t="s">
        <v>216</v>
      </c>
      <c r="AU200" s="25" t="s">
        <v>155</v>
      </c>
      <c r="AY200" s="25" t="s">
        <v>136</v>
      </c>
      <c r="BE200" s="214">
        <f>IF(N200="základní",J200,0)</f>
        <v>0</v>
      </c>
      <c r="BF200" s="214">
        <f>IF(N200="snížená",J200,0)</f>
        <v>0</v>
      </c>
      <c r="BG200" s="214">
        <f>IF(N200="zákl. přenesená",J200,0)</f>
        <v>0</v>
      </c>
      <c r="BH200" s="214">
        <f>IF(N200="sníž. přenesená",J200,0)</f>
        <v>0</v>
      </c>
      <c r="BI200" s="214">
        <f>IF(N200="nulová",J200,0)</f>
        <v>0</v>
      </c>
      <c r="BJ200" s="25" t="s">
        <v>144</v>
      </c>
      <c r="BK200" s="214">
        <f>ROUND(I200*H200,2)</f>
        <v>0</v>
      </c>
      <c r="BL200" s="25" t="s">
        <v>143</v>
      </c>
      <c r="BM200" s="25" t="s">
        <v>299</v>
      </c>
    </row>
    <row r="201" s="12" customFormat="1">
      <c r="B201" s="223"/>
      <c r="D201" s="216" t="s">
        <v>146</v>
      </c>
      <c r="F201" s="225" t="s">
        <v>300</v>
      </c>
      <c r="H201" s="226">
        <v>65.790000000000006</v>
      </c>
      <c r="I201" s="227"/>
      <c r="L201" s="223"/>
      <c r="M201" s="228"/>
      <c r="N201" s="229"/>
      <c r="O201" s="229"/>
      <c r="P201" s="229"/>
      <c r="Q201" s="229"/>
      <c r="R201" s="229"/>
      <c r="S201" s="229"/>
      <c r="T201" s="230"/>
      <c r="AT201" s="224" t="s">
        <v>146</v>
      </c>
      <c r="AU201" s="224" t="s">
        <v>155</v>
      </c>
      <c r="AV201" s="12" t="s">
        <v>144</v>
      </c>
      <c r="AW201" s="12" t="s">
        <v>6</v>
      </c>
      <c r="AX201" s="12" t="s">
        <v>17</v>
      </c>
      <c r="AY201" s="224" t="s">
        <v>136</v>
      </c>
    </row>
    <row r="202" s="1" customFormat="1" ht="25.5" customHeight="1">
      <c r="B202" s="202"/>
      <c r="C202" s="203" t="s">
        <v>301</v>
      </c>
      <c r="D202" s="203" t="s">
        <v>138</v>
      </c>
      <c r="E202" s="204" t="s">
        <v>302</v>
      </c>
      <c r="F202" s="205" t="s">
        <v>303</v>
      </c>
      <c r="G202" s="206" t="s">
        <v>141</v>
      </c>
      <c r="H202" s="207">
        <v>7.0999999999999996</v>
      </c>
      <c r="I202" s="208"/>
      <c r="J202" s="209">
        <f>ROUND(I202*H202,2)</f>
        <v>0</v>
      </c>
      <c r="K202" s="205" t="s">
        <v>142</v>
      </c>
      <c r="L202" s="47"/>
      <c r="M202" s="210" t="s">
        <v>5</v>
      </c>
      <c r="N202" s="211" t="s">
        <v>44</v>
      </c>
      <c r="O202" s="48"/>
      <c r="P202" s="212">
        <f>O202*H202</f>
        <v>0</v>
      </c>
      <c r="Q202" s="212">
        <v>0.0095600000000000008</v>
      </c>
      <c r="R202" s="212">
        <f>Q202*H202</f>
        <v>0.067876000000000006</v>
      </c>
      <c r="S202" s="212">
        <v>0</v>
      </c>
      <c r="T202" s="213">
        <f>S202*H202</f>
        <v>0</v>
      </c>
      <c r="AR202" s="25" t="s">
        <v>143</v>
      </c>
      <c r="AT202" s="25" t="s">
        <v>138</v>
      </c>
      <c r="AU202" s="25" t="s">
        <v>155</v>
      </c>
      <c r="AY202" s="25" t="s">
        <v>136</v>
      </c>
      <c r="BE202" s="214">
        <f>IF(N202="základní",J202,0)</f>
        <v>0</v>
      </c>
      <c r="BF202" s="214">
        <f>IF(N202="snížená",J202,0)</f>
        <v>0</v>
      </c>
      <c r="BG202" s="214">
        <f>IF(N202="zákl. přenesená",J202,0)</f>
        <v>0</v>
      </c>
      <c r="BH202" s="214">
        <f>IF(N202="sníž. přenesená",J202,0)</f>
        <v>0</v>
      </c>
      <c r="BI202" s="214">
        <f>IF(N202="nulová",J202,0)</f>
        <v>0</v>
      </c>
      <c r="BJ202" s="25" t="s">
        <v>144</v>
      </c>
      <c r="BK202" s="214">
        <f>ROUND(I202*H202,2)</f>
        <v>0</v>
      </c>
      <c r="BL202" s="25" t="s">
        <v>143</v>
      </c>
      <c r="BM202" s="25" t="s">
        <v>304</v>
      </c>
    </row>
    <row r="203" s="11" customFormat="1">
      <c r="B203" s="215"/>
      <c r="D203" s="216" t="s">
        <v>146</v>
      </c>
      <c r="E203" s="217" t="s">
        <v>5</v>
      </c>
      <c r="F203" s="218" t="s">
        <v>305</v>
      </c>
      <c r="H203" s="217" t="s">
        <v>5</v>
      </c>
      <c r="I203" s="219"/>
      <c r="L203" s="215"/>
      <c r="M203" s="220"/>
      <c r="N203" s="221"/>
      <c r="O203" s="221"/>
      <c r="P203" s="221"/>
      <c r="Q203" s="221"/>
      <c r="R203" s="221"/>
      <c r="S203" s="221"/>
      <c r="T203" s="222"/>
      <c r="AT203" s="217" t="s">
        <v>146</v>
      </c>
      <c r="AU203" s="217" t="s">
        <v>155</v>
      </c>
      <c r="AV203" s="11" t="s">
        <v>17</v>
      </c>
      <c r="AW203" s="11" t="s">
        <v>35</v>
      </c>
      <c r="AX203" s="11" t="s">
        <v>72</v>
      </c>
      <c r="AY203" s="217" t="s">
        <v>136</v>
      </c>
    </row>
    <row r="204" s="12" customFormat="1">
      <c r="B204" s="223"/>
      <c r="D204" s="216" t="s">
        <v>146</v>
      </c>
      <c r="E204" s="224" t="s">
        <v>5</v>
      </c>
      <c r="F204" s="225" t="s">
        <v>306</v>
      </c>
      <c r="H204" s="226">
        <v>7.0999999999999996</v>
      </c>
      <c r="I204" s="227"/>
      <c r="L204" s="223"/>
      <c r="M204" s="228"/>
      <c r="N204" s="229"/>
      <c r="O204" s="229"/>
      <c r="P204" s="229"/>
      <c r="Q204" s="229"/>
      <c r="R204" s="229"/>
      <c r="S204" s="229"/>
      <c r="T204" s="230"/>
      <c r="AT204" s="224" t="s">
        <v>146</v>
      </c>
      <c r="AU204" s="224" t="s">
        <v>155</v>
      </c>
      <c r="AV204" s="12" t="s">
        <v>144</v>
      </c>
      <c r="AW204" s="12" t="s">
        <v>35</v>
      </c>
      <c r="AX204" s="12" t="s">
        <v>17</v>
      </c>
      <c r="AY204" s="224" t="s">
        <v>136</v>
      </c>
    </row>
    <row r="205" s="1" customFormat="1" ht="16.5" customHeight="1">
      <c r="B205" s="202"/>
      <c r="C205" s="239" t="s">
        <v>307</v>
      </c>
      <c r="D205" s="239" t="s">
        <v>216</v>
      </c>
      <c r="E205" s="240" t="s">
        <v>308</v>
      </c>
      <c r="F205" s="241" t="s">
        <v>309</v>
      </c>
      <c r="G205" s="242" t="s">
        <v>141</v>
      </c>
      <c r="H205" s="243">
        <v>7.242</v>
      </c>
      <c r="I205" s="244"/>
      <c r="J205" s="245">
        <f>ROUND(I205*H205,2)</f>
        <v>0</v>
      </c>
      <c r="K205" s="241" t="s">
        <v>142</v>
      </c>
      <c r="L205" s="246"/>
      <c r="M205" s="247" t="s">
        <v>5</v>
      </c>
      <c r="N205" s="248" t="s">
        <v>44</v>
      </c>
      <c r="O205" s="48"/>
      <c r="P205" s="212">
        <f>O205*H205</f>
        <v>0</v>
      </c>
      <c r="Q205" s="212">
        <v>0.025000000000000001</v>
      </c>
      <c r="R205" s="212">
        <f>Q205*H205</f>
        <v>0.18105000000000002</v>
      </c>
      <c r="S205" s="212">
        <v>0</v>
      </c>
      <c r="T205" s="213">
        <f>S205*H205</f>
        <v>0</v>
      </c>
      <c r="AR205" s="25" t="s">
        <v>177</v>
      </c>
      <c r="AT205" s="25" t="s">
        <v>216</v>
      </c>
      <c r="AU205" s="25" t="s">
        <v>155</v>
      </c>
      <c r="AY205" s="25" t="s">
        <v>136</v>
      </c>
      <c r="BE205" s="214">
        <f>IF(N205="základní",J205,0)</f>
        <v>0</v>
      </c>
      <c r="BF205" s="214">
        <f>IF(N205="snížená",J205,0)</f>
        <v>0</v>
      </c>
      <c r="BG205" s="214">
        <f>IF(N205="zákl. přenesená",J205,0)</f>
        <v>0</v>
      </c>
      <c r="BH205" s="214">
        <f>IF(N205="sníž. přenesená",J205,0)</f>
        <v>0</v>
      </c>
      <c r="BI205" s="214">
        <f>IF(N205="nulová",J205,0)</f>
        <v>0</v>
      </c>
      <c r="BJ205" s="25" t="s">
        <v>144</v>
      </c>
      <c r="BK205" s="214">
        <f>ROUND(I205*H205,2)</f>
        <v>0</v>
      </c>
      <c r="BL205" s="25" t="s">
        <v>143</v>
      </c>
      <c r="BM205" s="25" t="s">
        <v>310</v>
      </c>
    </row>
    <row r="206" s="12" customFormat="1">
      <c r="B206" s="223"/>
      <c r="D206" s="216" t="s">
        <v>146</v>
      </c>
      <c r="F206" s="225" t="s">
        <v>311</v>
      </c>
      <c r="H206" s="226">
        <v>7.242</v>
      </c>
      <c r="I206" s="227"/>
      <c r="L206" s="223"/>
      <c r="M206" s="228"/>
      <c r="N206" s="229"/>
      <c r="O206" s="229"/>
      <c r="P206" s="229"/>
      <c r="Q206" s="229"/>
      <c r="R206" s="229"/>
      <c r="S206" s="229"/>
      <c r="T206" s="230"/>
      <c r="AT206" s="224" t="s">
        <v>146</v>
      </c>
      <c r="AU206" s="224" t="s">
        <v>155</v>
      </c>
      <c r="AV206" s="12" t="s">
        <v>144</v>
      </c>
      <c r="AW206" s="12" t="s">
        <v>6</v>
      </c>
      <c r="AX206" s="12" t="s">
        <v>17</v>
      </c>
      <c r="AY206" s="224" t="s">
        <v>136</v>
      </c>
    </row>
    <row r="207" s="1" customFormat="1" ht="25.5" customHeight="1">
      <c r="B207" s="202"/>
      <c r="C207" s="203" t="s">
        <v>312</v>
      </c>
      <c r="D207" s="203" t="s">
        <v>138</v>
      </c>
      <c r="E207" s="204" t="s">
        <v>313</v>
      </c>
      <c r="F207" s="205" t="s">
        <v>314</v>
      </c>
      <c r="G207" s="206" t="s">
        <v>141</v>
      </c>
      <c r="H207" s="207">
        <v>71.599999999999994</v>
      </c>
      <c r="I207" s="208"/>
      <c r="J207" s="209">
        <f>ROUND(I207*H207,2)</f>
        <v>0</v>
      </c>
      <c r="K207" s="205" t="s">
        <v>142</v>
      </c>
      <c r="L207" s="47"/>
      <c r="M207" s="210" t="s">
        <v>5</v>
      </c>
      <c r="N207" s="211" t="s">
        <v>44</v>
      </c>
      <c r="O207" s="48"/>
      <c r="P207" s="212">
        <f>O207*H207</f>
        <v>0</v>
      </c>
      <c r="Q207" s="212">
        <v>9.0000000000000006E-05</v>
      </c>
      <c r="R207" s="212">
        <f>Q207*H207</f>
        <v>0.0064440000000000001</v>
      </c>
      <c r="S207" s="212">
        <v>0</v>
      </c>
      <c r="T207" s="213">
        <f>S207*H207</f>
        <v>0</v>
      </c>
      <c r="AR207" s="25" t="s">
        <v>143</v>
      </c>
      <c r="AT207" s="25" t="s">
        <v>138</v>
      </c>
      <c r="AU207" s="25" t="s">
        <v>155</v>
      </c>
      <c r="AY207" s="25" t="s">
        <v>136</v>
      </c>
      <c r="BE207" s="214">
        <f>IF(N207="základní",J207,0)</f>
        <v>0</v>
      </c>
      <c r="BF207" s="214">
        <f>IF(N207="snížená",J207,0)</f>
        <v>0</v>
      </c>
      <c r="BG207" s="214">
        <f>IF(N207="zákl. přenesená",J207,0)</f>
        <v>0</v>
      </c>
      <c r="BH207" s="214">
        <f>IF(N207="sníž. přenesená",J207,0)</f>
        <v>0</v>
      </c>
      <c r="BI207" s="214">
        <f>IF(N207="nulová",J207,0)</f>
        <v>0</v>
      </c>
      <c r="BJ207" s="25" t="s">
        <v>144</v>
      </c>
      <c r="BK207" s="214">
        <f>ROUND(I207*H207,2)</f>
        <v>0</v>
      </c>
      <c r="BL207" s="25" t="s">
        <v>143</v>
      </c>
      <c r="BM207" s="25" t="s">
        <v>315</v>
      </c>
    </row>
    <row r="208" s="11" customFormat="1">
      <c r="B208" s="215"/>
      <c r="D208" s="216" t="s">
        <v>146</v>
      </c>
      <c r="E208" s="217" t="s">
        <v>5</v>
      </c>
      <c r="F208" s="218" t="s">
        <v>282</v>
      </c>
      <c r="H208" s="217" t="s">
        <v>5</v>
      </c>
      <c r="I208" s="219"/>
      <c r="L208" s="215"/>
      <c r="M208" s="220"/>
      <c r="N208" s="221"/>
      <c r="O208" s="221"/>
      <c r="P208" s="221"/>
      <c r="Q208" s="221"/>
      <c r="R208" s="221"/>
      <c r="S208" s="221"/>
      <c r="T208" s="222"/>
      <c r="AT208" s="217" t="s">
        <v>146</v>
      </c>
      <c r="AU208" s="217" t="s">
        <v>155</v>
      </c>
      <c r="AV208" s="11" t="s">
        <v>17</v>
      </c>
      <c r="AW208" s="11" t="s">
        <v>35</v>
      </c>
      <c r="AX208" s="11" t="s">
        <v>72</v>
      </c>
      <c r="AY208" s="217" t="s">
        <v>136</v>
      </c>
    </row>
    <row r="209" s="12" customFormat="1">
      <c r="B209" s="223"/>
      <c r="D209" s="216" t="s">
        <v>146</v>
      </c>
      <c r="E209" s="224" t="s">
        <v>5</v>
      </c>
      <c r="F209" s="225" t="s">
        <v>283</v>
      </c>
      <c r="H209" s="226">
        <v>71.599999999999994</v>
      </c>
      <c r="I209" s="227"/>
      <c r="L209" s="223"/>
      <c r="M209" s="228"/>
      <c r="N209" s="229"/>
      <c r="O209" s="229"/>
      <c r="P209" s="229"/>
      <c r="Q209" s="229"/>
      <c r="R209" s="229"/>
      <c r="S209" s="229"/>
      <c r="T209" s="230"/>
      <c r="AT209" s="224" t="s">
        <v>146</v>
      </c>
      <c r="AU209" s="224" t="s">
        <v>155</v>
      </c>
      <c r="AV209" s="12" t="s">
        <v>144</v>
      </c>
      <c r="AW209" s="12" t="s">
        <v>35</v>
      </c>
      <c r="AX209" s="12" t="s">
        <v>17</v>
      </c>
      <c r="AY209" s="224" t="s">
        <v>136</v>
      </c>
    </row>
    <row r="210" s="1" customFormat="1" ht="38.25" customHeight="1">
      <c r="B210" s="202"/>
      <c r="C210" s="203" t="s">
        <v>316</v>
      </c>
      <c r="D210" s="203" t="s">
        <v>138</v>
      </c>
      <c r="E210" s="204" t="s">
        <v>317</v>
      </c>
      <c r="F210" s="205" t="s">
        <v>318</v>
      </c>
      <c r="G210" s="206" t="s">
        <v>141</v>
      </c>
      <c r="H210" s="207">
        <v>71.599999999999994</v>
      </c>
      <c r="I210" s="208"/>
      <c r="J210" s="209">
        <f>ROUND(I210*H210,2)</f>
        <v>0</v>
      </c>
      <c r="K210" s="205" t="s">
        <v>142</v>
      </c>
      <c r="L210" s="47"/>
      <c r="M210" s="210" t="s">
        <v>5</v>
      </c>
      <c r="N210" s="211" t="s">
        <v>44</v>
      </c>
      <c r="O210" s="48"/>
      <c r="P210" s="212">
        <f>O210*H210</f>
        <v>0</v>
      </c>
      <c r="Q210" s="212">
        <v>0.0047800000000000004</v>
      </c>
      <c r="R210" s="212">
        <f>Q210*H210</f>
        <v>0.342248</v>
      </c>
      <c r="S210" s="212">
        <v>0</v>
      </c>
      <c r="T210" s="213">
        <f>S210*H210</f>
        <v>0</v>
      </c>
      <c r="AR210" s="25" t="s">
        <v>143</v>
      </c>
      <c r="AT210" s="25" t="s">
        <v>138</v>
      </c>
      <c r="AU210" s="25" t="s">
        <v>155</v>
      </c>
      <c r="AY210" s="25" t="s">
        <v>136</v>
      </c>
      <c r="BE210" s="214">
        <f>IF(N210="základní",J210,0)</f>
        <v>0</v>
      </c>
      <c r="BF210" s="214">
        <f>IF(N210="snížená",J210,0)</f>
        <v>0</v>
      </c>
      <c r="BG210" s="214">
        <f>IF(N210="zákl. přenesená",J210,0)</f>
        <v>0</v>
      </c>
      <c r="BH210" s="214">
        <f>IF(N210="sníž. přenesená",J210,0)</f>
        <v>0</v>
      </c>
      <c r="BI210" s="214">
        <f>IF(N210="nulová",J210,0)</f>
        <v>0</v>
      </c>
      <c r="BJ210" s="25" t="s">
        <v>144</v>
      </c>
      <c r="BK210" s="214">
        <f>ROUND(I210*H210,2)</f>
        <v>0</v>
      </c>
      <c r="BL210" s="25" t="s">
        <v>143</v>
      </c>
      <c r="BM210" s="25" t="s">
        <v>319</v>
      </c>
    </row>
    <row r="211" s="11" customFormat="1">
      <c r="B211" s="215"/>
      <c r="D211" s="216" t="s">
        <v>146</v>
      </c>
      <c r="E211" s="217" t="s">
        <v>5</v>
      </c>
      <c r="F211" s="218" t="s">
        <v>282</v>
      </c>
      <c r="H211" s="217" t="s">
        <v>5</v>
      </c>
      <c r="I211" s="219"/>
      <c r="L211" s="215"/>
      <c r="M211" s="220"/>
      <c r="N211" s="221"/>
      <c r="O211" s="221"/>
      <c r="P211" s="221"/>
      <c r="Q211" s="221"/>
      <c r="R211" s="221"/>
      <c r="S211" s="221"/>
      <c r="T211" s="222"/>
      <c r="AT211" s="217" t="s">
        <v>146</v>
      </c>
      <c r="AU211" s="217" t="s">
        <v>155</v>
      </c>
      <c r="AV211" s="11" t="s">
        <v>17</v>
      </c>
      <c r="AW211" s="11" t="s">
        <v>35</v>
      </c>
      <c r="AX211" s="11" t="s">
        <v>72</v>
      </c>
      <c r="AY211" s="217" t="s">
        <v>136</v>
      </c>
    </row>
    <row r="212" s="12" customFormat="1">
      <c r="B212" s="223"/>
      <c r="D212" s="216" t="s">
        <v>146</v>
      </c>
      <c r="E212" s="224" t="s">
        <v>5</v>
      </c>
      <c r="F212" s="225" t="s">
        <v>283</v>
      </c>
      <c r="H212" s="226">
        <v>71.599999999999994</v>
      </c>
      <c r="I212" s="227"/>
      <c r="L212" s="223"/>
      <c r="M212" s="228"/>
      <c r="N212" s="229"/>
      <c r="O212" s="229"/>
      <c r="P212" s="229"/>
      <c r="Q212" s="229"/>
      <c r="R212" s="229"/>
      <c r="S212" s="229"/>
      <c r="T212" s="230"/>
      <c r="AT212" s="224" t="s">
        <v>146</v>
      </c>
      <c r="AU212" s="224" t="s">
        <v>155</v>
      </c>
      <c r="AV212" s="12" t="s">
        <v>144</v>
      </c>
      <c r="AW212" s="12" t="s">
        <v>35</v>
      </c>
      <c r="AX212" s="12" t="s">
        <v>17</v>
      </c>
      <c r="AY212" s="224" t="s">
        <v>136</v>
      </c>
    </row>
    <row r="213" s="1" customFormat="1" ht="25.5" customHeight="1">
      <c r="B213" s="202"/>
      <c r="C213" s="203" t="s">
        <v>320</v>
      </c>
      <c r="D213" s="203" t="s">
        <v>138</v>
      </c>
      <c r="E213" s="204" t="s">
        <v>321</v>
      </c>
      <c r="F213" s="205" t="s">
        <v>322</v>
      </c>
      <c r="G213" s="206" t="s">
        <v>141</v>
      </c>
      <c r="H213" s="207">
        <v>981.93399999999997</v>
      </c>
      <c r="I213" s="208"/>
      <c r="J213" s="209">
        <f>ROUND(I213*H213,2)</f>
        <v>0</v>
      </c>
      <c r="K213" s="205" t="s">
        <v>142</v>
      </c>
      <c r="L213" s="47"/>
      <c r="M213" s="210" t="s">
        <v>5</v>
      </c>
      <c r="N213" s="211" t="s">
        <v>44</v>
      </c>
      <c r="O213" s="48"/>
      <c r="P213" s="212">
        <f>O213*H213</f>
        <v>0</v>
      </c>
      <c r="Q213" s="212">
        <v>0.00025999999999999998</v>
      </c>
      <c r="R213" s="212">
        <f>Q213*H213</f>
        <v>0.25530283999999998</v>
      </c>
      <c r="S213" s="212">
        <v>0</v>
      </c>
      <c r="T213" s="213">
        <f>S213*H213</f>
        <v>0</v>
      </c>
      <c r="AR213" s="25" t="s">
        <v>143</v>
      </c>
      <c r="AT213" s="25" t="s">
        <v>138</v>
      </c>
      <c r="AU213" s="25" t="s">
        <v>155</v>
      </c>
      <c r="AY213" s="25" t="s">
        <v>136</v>
      </c>
      <c r="BE213" s="214">
        <f>IF(N213="základní",J213,0)</f>
        <v>0</v>
      </c>
      <c r="BF213" s="214">
        <f>IF(N213="snížená",J213,0)</f>
        <v>0</v>
      </c>
      <c r="BG213" s="214">
        <f>IF(N213="zákl. přenesená",J213,0)</f>
        <v>0</v>
      </c>
      <c r="BH213" s="214">
        <f>IF(N213="sníž. přenesená",J213,0)</f>
        <v>0</v>
      </c>
      <c r="BI213" s="214">
        <f>IF(N213="nulová",J213,0)</f>
        <v>0</v>
      </c>
      <c r="BJ213" s="25" t="s">
        <v>144</v>
      </c>
      <c r="BK213" s="214">
        <f>ROUND(I213*H213,2)</f>
        <v>0</v>
      </c>
      <c r="BL213" s="25" t="s">
        <v>143</v>
      </c>
      <c r="BM213" s="25" t="s">
        <v>323</v>
      </c>
    </row>
    <row r="214" s="11" customFormat="1">
      <c r="B214" s="215"/>
      <c r="D214" s="216" t="s">
        <v>146</v>
      </c>
      <c r="E214" s="217" t="s">
        <v>5</v>
      </c>
      <c r="F214" s="218" t="s">
        <v>324</v>
      </c>
      <c r="H214" s="217" t="s">
        <v>5</v>
      </c>
      <c r="I214" s="219"/>
      <c r="L214" s="215"/>
      <c r="M214" s="220"/>
      <c r="N214" s="221"/>
      <c r="O214" s="221"/>
      <c r="P214" s="221"/>
      <c r="Q214" s="221"/>
      <c r="R214" s="221"/>
      <c r="S214" s="221"/>
      <c r="T214" s="222"/>
      <c r="AT214" s="217" t="s">
        <v>146</v>
      </c>
      <c r="AU214" s="217" t="s">
        <v>155</v>
      </c>
      <c r="AV214" s="11" t="s">
        <v>17</v>
      </c>
      <c r="AW214" s="11" t="s">
        <v>35</v>
      </c>
      <c r="AX214" s="11" t="s">
        <v>72</v>
      </c>
      <c r="AY214" s="217" t="s">
        <v>136</v>
      </c>
    </row>
    <row r="215" s="12" customFormat="1">
      <c r="B215" s="223"/>
      <c r="D215" s="216" t="s">
        <v>146</v>
      </c>
      <c r="E215" s="224" t="s">
        <v>5</v>
      </c>
      <c r="F215" s="225" t="s">
        <v>325</v>
      </c>
      <c r="H215" s="226">
        <v>783.875</v>
      </c>
      <c r="I215" s="227"/>
      <c r="L215" s="223"/>
      <c r="M215" s="228"/>
      <c r="N215" s="229"/>
      <c r="O215" s="229"/>
      <c r="P215" s="229"/>
      <c r="Q215" s="229"/>
      <c r="R215" s="229"/>
      <c r="S215" s="229"/>
      <c r="T215" s="230"/>
      <c r="AT215" s="224" t="s">
        <v>146</v>
      </c>
      <c r="AU215" s="224" t="s">
        <v>155</v>
      </c>
      <c r="AV215" s="12" t="s">
        <v>144</v>
      </c>
      <c r="AW215" s="12" t="s">
        <v>35</v>
      </c>
      <c r="AX215" s="12" t="s">
        <v>72</v>
      </c>
      <c r="AY215" s="224" t="s">
        <v>136</v>
      </c>
    </row>
    <row r="216" s="11" customFormat="1">
      <c r="B216" s="215"/>
      <c r="D216" s="216" t="s">
        <v>146</v>
      </c>
      <c r="E216" s="217" t="s">
        <v>5</v>
      </c>
      <c r="F216" s="218" t="s">
        <v>326</v>
      </c>
      <c r="H216" s="217" t="s">
        <v>5</v>
      </c>
      <c r="I216" s="219"/>
      <c r="L216" s="215"/>
      <c r="M216" s="220"/>
      <c r="N216" s="221"/>
      <c r="O216" s="221"/>
      <c r="P216" s="221"/>
      <c r="Q216" s="221"/>
      <c r="R216" s="221"/>
      <c r="S216" s="221"/>
      <c r="T216" s="222"/>
      <c r="AT216" s="217" t="s">
        <v>146</v>
      </c>
      <c r="AU216" s="217" t="s">
        <v>155</v>
      </c>
      <c r="AV216" s="11" t="s">
        <v>17</v>
      </c>
      <c r="AW216" s="11" t="s">
        <v>35</v>
      </c>
      <c r="AX216" s="11" t="s">
        <v>72</v>
      </c>
      <c r="AY216" s="217" t="s">
        <v>136</v>
      </c>
    </row>
    <row r="217" s="12" customFormat="1">
      <c r="B217" s="223"/>
      <c r="D217" s="216" t="s">
        <v>146</v>
      </c>
      <c r="E217" s="224" t="s">
        <v>5</v>
      </c>
      <c r="F217" s="225" t="s">
        <v>327</v>
      </c>
      <c r="H217" s="226">
        <v>198.059</v>
      </c>
      <c r="I217" s="227"/>
      <c r="L217" s="223"/>
      <c r="M217" s="228"/>
      <c r="N217" s="229"/>
      <c r="O217" s="229"/>
      <c r="P217" s="229"/>
      <c r="Q217" s="229"/>
      <c r="R217" s="229"/>
      <c r="S217" s="229"/>
      <c r="T217" s="230"/>
      <c r="AT217" s="224" t="s">
        <v>146</v>
      </c>
      <c r="AU217" s="224" t="s">
        <v>155</v>
      </c>
      <c r="AV217" s="12" t="s">
        <v>144</v>
      </c>
      <c r="AW217" s="12" t="s">
        <v>35</v>
      </c>
      <c r="AX217" s="12" t="s">
        <v>72</v>
      </c>
      <c r="AY217" s="224" t="s">
        <v>136</v>
      </c>
    </row>
    <row r="218" s="13" customFormat="1">
      <c r="B218" s="231"/>
      <c r="D218" s="216" t="s">
        <v>146</v>
      </c>
      <c r="E218" s="232" t="s">
        <v>5</v>
      </c>
      <c r="F218" s="233" t="s">
        <v>203</v>
      </c>
      <c r="H218" s="234">
        <v>981.93399999999997</v>
      </c>
      <c r="I218" s="235"/>
      <c r="L218" s="231"/>
      <c r="M218" s="236"/>
      <c r="N218" s="237"/>
      <c r="O218" s="237"/>
      <c r="P218" s="237"/>
      <c r="Q218" s="237"/>
      <c r="R218" s="237"/>
      <c r="S218" s="237"/>
      <c r="T218" s="238"/>
      <c r="AT218" s="232" t="s">
        <v>146</v>
      </c>
      <c r="AU218" s="232" t="s">
        <v>155</v>
      </c>
      <c r="AV218" s="13" t="s">
        <v>143</v>
      </c>
      <c r="AW218" s="13" t="s">
        <v>35</v>
      </c>
      <c r="AX218" s="13" t="s">
        <v>17</v>
      </c>
      <c r="AY218" s="232" t="s">
        <v>136</v>
      </c>
    </row>
    <row r="219" s="1" customFormat="1" ht="25.5" customHeight="1">
      <c r="B219" s="202"/>
      <c r="C219" s="203" t="s">
        <v>328</v>
      </c>
      <c r="D219" s="203" t="s">
        <v>138</v>
      </c>
      <c r="E219" s="204" t="s">
        <v>329</v>
      </c>
      <c r="F219" s="205" t="s">
        <v>330</v>
      </c>
      <c r="G219" s="206" t="s">
        <v>141</v>
      </c>
      <c r="H219" s="207">
        <v>2.8700000000000001</v>
      </c>
      <c r="I219" s="208"/>
      <c r="J219" s="209">
        <f>ROUND(I219*H219,2)</f>
        <v>0</v>
      </c>
      <c r="K219" s="205" t="s">
        <v>142</v>
      </c>
      <c r="L219" s="47"/>
      <c r="M219" s="210" t="s">
        <v>5</v>
      </c>
      <c r="N219" s="211" t="s">
        <v>44</v>
      </c>
      <c r="O219" s="48"/>
      <c r="P219" s="212">
        <f>O219*H219</f>
        <v>0</v>
      </c>
      <c r="Q219" s="212">
        <v>0.0093100000000000006</v>
      </c>
      <c r="R219" s="212">
        <f>Q219*H219</f>
        <v>0.026719700000000002</v>
      </c>
      <c r="S219" s="212">
        <v>0</v>
      </c>
      <c r="T219" s="213">
        <f>S219*H219</f>
        <v>0</v>
      </c>
      <c r="AR219" s="25" t="s">
        <v>143</v>
      </c>
      <c r="AT219" s="25" t="s">
        <v>138</v>
      </c>
      <c r="AU219" s="25" t="s">
        <v>155</v>
      </c>
      <c r="AY219" s="25" t="s">
        <v>136</v>
      </c>
      <c r="BE219" s="214">
        <f>IF(N219="základní",J219,0)</f>
        <v>0</v>
      </c>
      <c r="BF219" s="214">
        <f>IF(N219="snížená",J219,0)</f>
        <v>0</v>
      </c>
      <c r="BG219" s="214">
        <f>IF(N219="zákl. přenesená",J219,0)</f>
        <v>0</v>
      </c>
      <c r="BH219" s="214">
        <f>IF(N219="sníž. přenesená",J219,0)</f>
        <v>0</v>
      </c>
      <c r="BI219" s="214">
        <f>IF(N219="nulová",J219,0)</f>
        <v>0</v>
      </c>
      <c r="BJ219" s="25" t="s">
        <v>144</v>
      </c>
      <c r="BK219" s="214">
        <f>ROUND(I219*H219,2)</f>
        <v>0</v>
      </c>
      <c r="BL219" s="25" t="s">
        <v>143</v>
      </c>
      <c r="BM219" s="25" t="s">
        <v>331</v>
      </c>
    </row>
    <row r="220" s="11" customFormat="1">
      <c r="B220" s="215"/>
      <c r="D220" s="216" t="s">
        <v>146</v>
      </c>
      <c r="E220" s="217" t="s">
        <v>5</v>
      </c>
      <c r="F220" s="218" t="s">
        <v>332</v>
      </c>
      <c r="H220" s="217" t="s">
        <v>5</v>
      </c>
      <c r="I220" s="219"/>
      <c r="L220" s="215"/>
      <c r="M220" s="220"/>
      <c r="N220" s="221"/>
      <c r="O220" s="221"/>
      <c r="P220" s="221"/>
      <c r="Q220" s="221"/>
      <c r="R220" s="221"/>
      <c r="S220" s="221"/>
      <c r="T220" s="222"/>
      <c r="AT220" s="217" t="s">
        <v>146</v>
      </c>
      <c r="AU220" s="217" t="s">
        <v>155</v>
      </c>
      <c r="AV220" s="11" t="s">
        <v>17</v>
      </c>
      <c r="AW220" s="11" t="s">
        <v>35</v>
      </c>
      <c r="AX220" s="11" t="s">
        <v>72</v>
      </c>
      <c r="AY220" s="217" t="s">
        <v>136</v>
      </c>
    </row>
    <row r="221" s="12" customFormat="1">
      <c r="B221" s="223"/>
      <c r="D221" s="216" t="s">
        <v>146</v>
      </c>
      <c r="E221" s="224" t="s">
        <v>5</v>
      </c>
      <c r="F221" s="225" t="s">
        <v>333</v>
      </c>
      <c r="H221" s="226">
        <v>2.0299999999999998</v>
      </c>
      <c r="I221" s="227"/>
      <c r="L221" s="223"/>
      <c r="M221" s="228"/>
      <c r="N221" s="229"/>
      <c r="O221" s="229"/>
      <c r="P221" s="229"/>
      <c r="Q221" s="229"/>
      <c r="R221" s="229"/>
      <c r="S221" s="229"/>
      <c r="T221" s="230"/>
      <c r="AT221" s="224" t="s">
        <v>146</v>
      </c>
      <c r="AU221" s="224" t="s">
        <v>155</v>
      </c>
      <c r="AV221" s="12" t="s">
        <v>144</v>
      </c>
      <c r="AW221" s="12" t="s">
        <v>35</v>
      </c>
      <c r="AX221" s="12" t="s">
        <v>72</v>
      </c>
      <c r="AY221" s="224" t="s">
        <v>136</v>
      </c>
    </row>
    <row r="222" s="12" customFormat="1">
      <c r="B222" s="223"/>
      <c r="D222" s="216" t="s">
        <v>146</v>
      </c>
      <c r="E222" s="224" t="s">
        <v>5</v>
      </c>
      <c r="F222" s="225" t="s">
        <v>334</v>
      </c>
      <c r="H222" s="226">
        <v>0.83999999999999997</v>
      </c>
      <c r="I222" s="227"/>
      <c r="L222" s="223"/>
      <c r="M222" s="228"/>
      <c r="N222" s="229"/>
      <c r="O222" s="229"/>
      <c r="P222" s="229"/>
      <c r="Q222" s="229"/>
      <c r="R222" s="229"/>
      <c r="S222" s="229"/>
      <c r="T222" s="230"/>
      <c r="AT222" s="224" t="s">
        <v>146</v>
      </c>
      <c r="AU222" s="224" t="s">
        <v>155</v>
      </c>
      <c r="AV222" s="12" t="s">
        <v>144</v>
      </c>
      <c r="AW222" s="12" t="s">
        <v>35</v>
      </c>
      <c r="AX222" s="12" t="s">
        <v>72</v>
      </c>
      <c r="AY222" s="224" t="s">
        <v>136</v>
      </c>
    </row>
    <row r="223" s="13" customFormat="1">
      <c r="B223" s="231"/>
      <c r="D223" s="216" t="s">
        <v>146</v>
      </c>
      <c r="E223" s="232" t="s">
        <v>5</v>
      </c>
      <c r="F223" s="233" t="s">
        <v>203</v>
      </c>
      <c r="H223" s="234">
        <v>2.8700000000000001</v>
      </c>
      <c r="I223" s="235"/>
      <c r="L223" s="231"/>
      <c r="M223" s="236"/>
      <c r="N223" s="237"/>
      <c r="O223" s="237"/>
      <c r="P223" s="237"/>
      <c r="Q223" s="237"/>
      <c r="R223" s="237"/>
      <c r="S223" s="237"/>
      <c r="T223" s="238"/>
      <c r="AT223" s="232" t="s">
        <v>146</v>
      </c>
      <c r="AU223" s="232" t="s">
        <v>155</v>
      </c>
      <c r="AV223" s="13" t="s">
        <v>143</v>
      </c>
      <c r="AW223" s="13" t="s">
        <v>35</v>
      </c>
      <c r="AX223" s="13" t="s">
        <v>17</v>
      </c>
      <c r="AY223" s="232" t="s">
        <v>136</v>
      </c>
    </row>
    <row r="224" s="1" customFormat="1" ht="16.5" customHeight="1">
      <c r="B224" s="202"/>
      <c r="C224" s="239" t="s">
        <v>335</v>
      </c>
      <c r="D224" s="239" t="s">
        <v>216</v>
      </c>
      <c r="E224" s="240" t="s">
        <v>297</v>
      </c>
      <c r="F224" s="241" t="s">
        <v>298</v>
      </c>
      <c r="G224" s="242" t="s">
        <v>141</v>
      </c>
      <c r="H224" s="243">
        <v>2.927</v>
      </c>
      <c r="I224" s="244"/>
      <c r="J224" s="245">
        <f>ROUND(I224*H224,2)</f>
        <v>0</v>
      </c>
      <c r="K224" s="241" t="s">
        <v>142</v>
      </c>
      <c r="L224" s="246"/>
      <c r="M224" s="247" t="s">
        <v>5</v>
      </c>
      <c r="N224" s="248" t="s">
        <v>44</v>
      </c>
      <c r="O224" s="48"/>
      <c r="P224" s="212">
        <f>O224*H224</f>
        <v>0</v>
      </c>
      <c r="Q224" s="212">
        <v>0.0074999999999999997</v>
      </c>
      <c r="R224" s="212">
        <f>Q224*H224</f>
        <v>0.0219525</v>
      </c>
      <c r="S224" s="212">
        <v>0</v>
      </c>
      <c r="T224" s="213">
        <f>S224*H224</f>
        <v>0</v>
      </c>
      <c r="AR224" s="25" t="s">
        <v>177</v>
      </c>
      <c r="AT224" s="25" t="s">
        <v>216</v>
      </c>
      <c r="AU224" s="25" t="s">
        <v>155</v>
      </c>
      <c r="AY224" s="25" t="s">
        <v>136</v>
      </c>
      <c r="BE224" s="214">
        <f>IF(N224="základní",J224,0)</f>
        <v>0</v>
      </c>
      <c r="BF224" s="214">
        <f>IF(N224="snížená",J224,0)</f>
        <v>0</v>
      </c>
      <c r="BG224" s="214">
        <f>IF(N224="zákl. přenesená",J224,0)</f>
        <v>0</v>
      </c>
      <c r="BH224" s="214">
        <f>IF(N224="sníž. přenesená",J224,0)</f>
        <v>0</v>
      </c>
      <c r="BI224" s="214">
        <f>IF(N224="nulová",J224,0)</f>
        <v>0</v>
      </c>
      <c r="BJ224" s="25" t="s">
        <v>144</v>
      </c>
      <c r="BK224" s="214">
        <f>ROUND(I224*H224,2)</f>
        <v>0</v>
      </c>
      <c r="BL224" s="25" t="s">
        <v>143</v>
      </c>
      <c r="BM224" s="25" t="s">
        <v>336</v>
      </c>
    </row>
    <row r="225" s="12" customFormat="1">
      <c r="B225" s="223"/>
      <c r="D225" s="216" t="s">
        <v>146</v>
      </c>
      <c r="F225" s="225" t="s">
        <v>337</v>
      </c>
      <c r="H225" s="226">
        <v>2.927</v>
      </c>
      <c r="I225" s="227"/>
      <c r="L225" s="223"/>
      <c r="M225" s="228"/>
      <c r="N225" s="229"/>
      <c r="O225" s="229"/>
      <c r="P225" s="229"/>
      <c r="Q225" s="229"/>
      <c r="R225" s="229"/>
      <c r="S225" s="229"/>
      <c r="T225" s="230"/>
      <c r="AT225" s="224" t="s">
        <v>146</v>
      </c>
      <c r="AU225" s="224" t="s">
        <v>155</v>
      </c>
      <c r="AV225" s="12" t="s">
        <v>144</v>
      </c>
      <c r="AW225" s="12" t="s">
        <v>6</v>
      </c>
      <c r="AX225" s="12" t="s">
        <v>17</v>
      </c>
      <c r="AY225" s="224" t="s">
        <v>136</v>
      </c>
    </row>
    <row r="226" s="1" customFormat="1" ht="25.5" customHeight="1">
      <c r="B226" s="202"/>
      <c r="C226" s="203" t="s">
        <v>338</v>
      </c>
      <c r="D226" s="203" t="s">
        <v>138</v>
      </c>
      <c r="E226" s="204" t="s">
        <v>339</v>
      </c>
      <c r="F226" s="205" t="s">
        <v>340</v>
      </c>
      <c r="G226" s="206" t="s">
        <v>141</v>
      </c>
      <c r="H226" s="207">
        <v>2.8700000000000001</v>
      </c>
      <c r="I226" s="208"/>
      <c r="J226" s="209">
        <f>ROUND(I226*H226,2)</f>
        <v>0</v>
      </c>
      <c r="K226" s="205" t="s">
        <v>142</v>
      </c>
      <c r="L226" s="47"/>
      <c r="M226" s="210" t="s">
        <v>5</v>
      </c>
      <c r="N226" s="211" t="s">
        <v>44</v>
      </c>
      <c r="O226" s="48"/>
      <c r="P226" s="212">
        <f>O226*H226</f>
        <v>0</v>
      </c>
      <c r="Q226" s="212">
        <v>6.0000000000000002E-05</v>
      </c>
      <c r="R226" s="212">
        <f>Q226*H226</f>
        <v>0.00017220000000000001</v>
      </c>
      <c r="S226" s="212">
        <v>0</v>
      </c>
      <c r="T226" s="213">
        <f>S226*H226</f>
        <v>0</v>
      </c>
      <c r="AR226" s="25" t="s">
        <v>143</v>
      </c>
      <c r="AT226" s="25" t="s">
        <v>138</v>
      </c>
      <c r="AU226" s="25" t="s">
        <v>155</v>
      </c>
      <c r="AY226" s="25" t="s">
        <v>136</v>
      </c>
      <c r="BE226" s="214">
        <f>IF(N226="základní",J226,0)</f>
        <v>0</v>
      </c>
      <c r="BF226" s="214">
        <f>IF(N226="snížená",J226,0)</f>
        <v>0</v>
      </c>
      <c r="BG226" s="214">
        <f>IF(N226="zákl. přenesená",J226,0)</f>
        <v>0</v>
      </c>
      <c r="BH226" s="214">
        <f>IF(N226="sníž. přenesená",J226,0)</f>
        <v>0</v>
      </c>
      <c r="BI226" s="214">
        <f>IF(N226="nulová",J226,0)</f>
        <v>0</v>
      </c>
      <c r="BJ226" s="25" t="s">
        <v>144</v>
      </c>
      <c r="BK226" s="214">
        <f>ROUND(I226*H226,2)</f>
        <v>0</v>
      </c>
      <c r="BL226" s="25" t="s">
        <v>143</v>
      </c>
      <c r="BM226" s="25" t="s">
        <v>341</v>
      </c>
    </row>
    <row r="227" s="1" customFormat="1" ht="25.5" customHeight="1">
      <c r="B227" s="202"/>
      <c r="C227" s="203" t="s">
        <v>342</v>
      </c>
      <c r="D227" s="203" t="s">
        <v>138</v>
      </c>
      <c r="E227" s="204" t="s">
        <v>343</v>
      </c>
      <c r="F227" s="205" t="s">
        <v>344</v>
      </c>
      <c r="G227" s="206" t="s">
        <v>141</v>
      </c>
      <c r="H227" s="207">
        <v>62</v>
      </c>
      <c r="I227" s="208"/>
      <c r="J227" s="209">
        <f>ROUND(I227*H227,2)</f>
        <v>0</v>
      </c>
      <c r="K227" s="205" t="s">
        <v>142</v>
      </c>
      <c r="L227" s="47"/>
      <c r="M227" s="210" t="s">
        <v>5</v>
      </c>
      <c r="N227" s="211" t="s">
        <v>44</v>
      </c>
      <c r="O227" s="48"/>
      <c r="P227" s="212">
        <f>O227*H227</f>
        <v>0</v>
      </c>
      <c r="Q227" s="212">
        <v>0.0082500000000000004</v>
      </c>
      <c r="R227" s="212">
        <f>Q227*H227</f>
        <v>0.51150000000000007</v>
      </c>
      <c r="S227" s="212">
        <v>0</v>
      </c>
      <c r="T227" s="213">
        <f>S227*H227</f>
        <v>0</v>
      </c>
      <c r="AR227" s="25" t="s">
        <v>143</v>
      </c>
      <c r="AT227" s="25" t="s">
        <v>138</v>
      </c>
      <c r="AU227" s="25" t="s">
        <v>155</v>
      </c>
      <c r="AY227" s="25" t="s">
        <v>136</v>
      </c>
      <c r="BE227" s="214">
        <f>IF(N227="základní",J227,0)</f>
        <v>0</v>
      </c>
      <c r="BF227" s="214">
        <f>IF(N227="snížená",J227,0)</f>
        <v>0</v>
      </c>
      <c r="BG227" s="214">
        <f>IF(N227="zákl. přenesená",J227,0)</f>
        <v>0</v>
      </c>
      <c r="BH227" s="214">
        <f>IF(N227="sníž. přenesená",J227,0)</f>
        <v>0</v>
      </c>
      <c r="BI227" s="214">
        <f>IF(N227="nulová",J227,0)</f>
        <v>0</v>
      </c>
      <c r="BJ227" s="25" t="s">
        <v>144</v>
      </c>
      <c r="BK227" s="214">
        <f>ROUND(I227*H227,2)</f>
        <v>0</v>
      </c>
      <c r="BL227" s="25" t="s">
        <v>143</v>
      </c>
      <c r="BM227" s="25" t="s">
        <v>345</v>
      </c>
    </row>
    <row r="228" s="11" customFormat="1">
      <c r="B228" s="215"/>
      <c r="D228" s="216" t="s">
        <v>146</v>
      </c>
      <c r="E228" s="217" t="s">
        <v>5</v>
      </c>
      <c r="F228" s="218" t="s">
        <v>346</v>
      </c>
      <c r="H228" s="217" t="s">
        <v>5</v>
      </c>
      <c r="I228" s="219"/>
      <c r="L228" s="215"/>
      <c r="M228" s="220"/>
      <c r="N228" s="221"/>
      <c r="O228" s="221"/>
      <c r="P228" s="221"/>
      <c r="Q228" s="221"/>
      <c r="R228" s="221"/>
      <c r="S228" s="221"/>
      <c r="T228" s="222"/>
      <c r="AT228" s="217" t="s">
        <v>146</v>
      </c>
      <c r="AU228" s="217" t="s">
        <v>155</v>
      </c>
      <c r="AV228" s="11" t="s">
        <v>17</v>
      </c>
      <c r="AW228" s="11" t="s">
        <v>35</v>
      </c>
      <c r="AX228" s="11" t="s">
        <v>72</v>
      </c>
      <c r="AY228" s="217" t="s">
        <v>136</v>
      </c>
    </row>
    <row r="229" s="12" customFormat="1">
      <c r="B229" s="223"/>
      <c r="D229" s="216" t="s">
        <v>146</v>
      </c>
      <c r="E229" s="224" t="s">
        <v>5</v>
      </c>
      <c r="F229" s="225" t="s">
        <v>347</v>
      </c>
      <c r="H229" s="226">
        <v>50</v>
      </c>
      <c r="I229" s="227"/>
      <c r="L229" s="223"/>
      <c r="M229" s="228"/>
      <c r="N229" s="229"/>
      <c r="O229" s="229"/>
      <c r="P229" s="229"/>
      <c r="Q229" s="229"/>
      <c r="R229" s="229"/>
      <c r="S229" s="229"/>
      <c r="T229" s="230"/>
      <c r="AT229" s="224" t="s">
        <v>146</v>
      </c>
      <c r="AU229" s="224" t="s">
        <v>155</v>
      </c>
      <c r="AV229" s="12" t="s">
        <v>144</v>
      </c>
      <c r="AW229" s="12" t="s">
        <v>35</v>
      </c>
      <c r="AX229" s="12" t="s">
        <v>72</v>
      </c>
      <c r="AY229" s="224" t="s">
        <v>136</v>
      </c>
    </row>
    <row r="230" s="11" customFormat="1">
      <c r="B230" s="215"/>
      <c r="D230" s="216" t="s">
        <v>146</v>
      </c>
      <c r="E230" s="217" t="s">
        <v>5</v>
      </c>
      <c r="F230" s="218" t="s">
        <v>348</v>
      </c>
      <c r="H230" s="217" t="s">
        <v>5</v>
      </c>
      <c r="I230" s="219"/>
      <c r="L230" s="215"/>
      <c r="M230" s="220"/>
      <c r="N230" s="221"/>
      <c r="O230" s="221"/>
      <c r="P230" s="221"/>
      <c r="Q230" s="221"/>
      <c r="R230" s="221"/>
      <c r="S230" s="221"/>
      <c r="T230" s="222"/>
      <c r="AT230" s="217" t="s">
        <v>146</v>
      </c>
      <c r="AU230" s="217" t="s">
        <v>155</v>
      </c>
      <c r="AV230" s="11" t="s">
        <v>17</v>
      </c>
      <c r="AW230" s="11" t="s">
        <v>35</v>
      </c>
      <c r="AX230" s="11" t="s">
        <v>72</v>
      </c>
      <c r="AY230" s="217" t="s">
        <v>136</v>
      </c>
    </row>
    <row r="231" s="12" customFormat="1">
      <c r="B231" s="223"/>
      <c r="D231" s="216" t="s">
        <v>146</v>
      </c>
      <c r="E231" s="224" t="s">
        <v>5</v>
      </c>
      <c r="F231" s="225" t="s">
        <v>349</v>
      </c>
      <c r="H231" s="226">
        <v>12</v>
      </c>
      <c r="I231" s="227"/>
      <c r="L231" s="223"/>
      <c r="M231" s="228"/>
      <c r="N231" s="229"/>
      <c r="O231" s="229"/>
      <c r="P231" s="229"/>
      <c r="Q231" s="229"/>
      <c r="R231" s="229"/>
      <c r="S231" s="229"/>
      <c r="T231" s="230"/>
      <c r="AT231" s="224" t="s">
        <v>146</v>
      </c>
      <c r="AU231" s="224" t="s">
        <v>155</v>
      </c>
      <c r="AV231" s="12" t="s">
        <v>144</v>
      </c>
      <c r="AW231" s="12" t="s">
        <v>35</v>
      </c>
      <c r="AX231" s="12" t="s">
        <v>72</v>
      </c>
      <c r="AY231" s="224" t="s">
        <v>136</v>
      </c>
    </row>
    <row r="232" s="13" customFormat="1">
      <c r="B232" s="231"/>
      <c r="D232" s="216" t="s">
        <v>146</v>
      </c>
      <c r="E232" s="232" t="s">
        <v>5</v>
      </c>
      <c r="F232" s="233" t="s">
        <v>203</v>
      </c>
      <c r="H232" s="234">
        <v>62</v>
      </c>
      <c r="I232" s="235"/>
      <c r="L232" s="231"/>
      <c r="M232" s="236"/>
      <c r="N232" s="237"/>
      <c r="O232" s="237"/>
      <c r="P232" s="237"/>
      <c r="Q232" s="237"/>
      <c r="R232" s="237"/>
      <c r="S232" s="237"/>
      <c r="T232" s="238"/>
      <c r="AT232" s="232" t="s">
        <v>146</v>
      </c>
      <c r="AU232" s="232" t="s">
        <v>155</v>
      </c>
      <c r="AV232" s="13" t="s">
        <v>143</v>
      </c>
      <c r="AW232" s="13" t="s">
        <v>35</v>
      </c>
      <c r="AX232" s="13" t="s">
        <v>17</v>
      </c>
      <c r="AY232" s="232" t="s">
        <v>136</v>
      </c>
    </row>
    <row r="233" s="1" customFormat="1" ht="16.5" customHeight="1">
      <c r="B233" s="202"/>
      <c r="C233" s="239" t="s">
        <v>350</v>
      </c>
      <c r="D233" s="239" t="s">
        <v>216</v>
      </c>
      <c r="E233" s="240" t="s">
        <v>351</v>
      </c>
      <c r="F233" s="241" t="s">
        <v>352</v>
      </c>
      <c r="G233" s="242" t="s">
        <v>141</v>
      </c>
      <c r="H233" s="243">
        <v>63.240000000000002</v>
      </c>
      <c r="I233" s="244"/>
      <c r="J233" s="245">
        <f>ROUND(I233*H233,2)</f>
        <v>0</v>
      </c>
      <c r="K233" s="241" t="s">
        <v>142</v>
      </c>
      <c r="L233" s="246"/>
      <c r="M233" s="247" t="s">
        <v>5</v>
      </c>
      <c r="N233" s="248" t="s">
        <v>44</v>
      </c>
      <c r="O233" s="48"/>
      <c r="P233" s="212">
        <f>O233*H233</f>
        <v>0</v>
      </c>
      <c r="Q233" s="212">
        <v>0.00084999999999999995</v>
      </c>
      <c r="R233" s="212">
        <f>Q233*H233</f>
        <v>0.053753999999999996</v>
      </c>
      <c r="S233" s="212">
        <v>0</v>
      </c>
      <c r="T233" s="213">
        <f>S233*H233</f>
        <v>0</v>
      </c>
      <c r="AR233" s="25" t="s">
        <v>177</v>
      </c>
      <c r="AT233" s="25" t="s">
        <v>216</v>
      </c>
      <c r="AU233" s="25" t="s">
        <v>155</v>
      </c>
      <c r="AY233" s="25" t="s">
        <v>136</v>
      </c>
      <c r="BE233" s="214">
        <f>IF(N233="základní",J233,0)</f>
        <v>0</v>
      </c>
      <c r="BF233" s="214">
        <f>IF(N233="snížená",J233,0)</f>
        <v>0</v>
      </c>
      <c r="BG233" s="214">
        <f>IF(N233="zákl. přenesená",J233,0)</f>
        <v>0</v>
      </c>
      <c r="BH233" s="214">
        <f>IF(N233="sníž. přenesená",J233,0)</f>
        <v>0</v>
      </c>
      <c r="BI233" s="214">
        <f>IF(N233="nulová",J233,0)</f>
        <v>0</v>
      </c>
      <c r="BJ233" s="25" t="s">
        <v>144</v>
      </c>
      <c r="BK233" s="214">
        <f>ROUND(I233*H233,2)</f>
        <v>0</v>
      </c>
      <c r="BL233" s="25" t="s">
        <v>143</v>
      </c>
      <c r="BM233" s="25" t="s">
        <v>353</v>
      </c>
    </row>
    <row r="234" s="12" customFormat="1">
      <c r="B234" s="223"/>
      <c r="D234" s="216" t="s">
        <v>146</v>
      </c>
      <c r="F234" s="225" t="s">
        <v>354</v>
      </c>
      <c r="H234" s="226">
        <v>63.240000000000002</v>
      </c>
      <c r="I234" s="227"/>
      <c r="L234" s="223"/>
      <c r="M234" s="228"/>
      <c r="N234" s="229"/>
      <c r="O234" s="229"/>
      <c r="P234" s="229"/>
      <c r="Q234" s="229"/>
      <c r="R234" s="229"/>
      <c r="S234" s="229"/>
      <c r="T234" s="230"/>
      <c r="AT234" s="224" t="s">
        <v>146</v>
      </c>
      <c r="AU234" s="224" t="s">
        <v>155</v>
      </c>
      <c r="AV234" s="12" t="s">
        <v>144</v>
      </c>
      <c r="AW234" s="12" t="s">
        <v>6</v>
      </c>
      <c r="AX234" s="12" t="s">
        <v>17</v>
      </c>
      <c r="AY234" s="224" t="s">
        <v>136</v>
      </c>
    </row>
    <row r="235" s="1" customFormat="1" ht="25.5" customHeight="1">
      <c r="B235" s="202"/>
      <c r="C235" s="203" t="s">
        <v>355</v>
      </c>
      <c r="D235" s="203" t="s">
        <v>138</v>
      </c>
      <c r="E235" s="204" t="s">
        <v>343</v>
      </c>
      <c r="F235" s="205" t="s">
        <v>344</v>
      </c>
      <c r="G235" s="206" t="s">
        <v>141</v>
      </c>
      <c r="H235" s="207">
        <v>1.1399999999999999</v>
      </c>
      <c r="I235" s="208"/>
      <c r="J235" s="209">
        <f>ROUND(I235*H235,2)</f>
        <v>0</v>
      </c>
      <c r="K235" s="205" t="s">
        <v>142</v>
      </c>
      <c r="L235" s="47"/>
      <c r="M235" s="210" t="s">
        <v>5</v>
      </c>
      <c r="N235" s="211" t="s">
        <v>44</v>
      </c>
      <c r="O235" s="48"/>
      <c r="P235" s="212">
        <f>O235*H235</f>
        <v>0</v>
      </c>
      <c r="Q235" s="212">
        <v>0.0082500000000000004</v>
      </c>
      <c r="R235" s="212">
        <f>Q235*H235</f>
        <v>0.0094050000000000002</v>
      </c>
      <c r="S235" s="212">
        <v>0</v>
      </c>
      <c r="T235" s="213">
        <f>S235*H235</f>
        <v>0</v>
      </c>
      <c r="AR235" s="25" t="s">
        <v>143</v>
      </c>
      <c r="AT235" s="25" t="s">
        <v>138</v>
      </c>
      <c r="AU235" s="25" t="s">
        <v>155</v>
      </c>
      <c r="AY235" s="25" t="s">
        <v>136</v>
      </c>
      <c r="BE235" s="214">
        <f>IF(N235="základní",J235,0)</f>
        <v>0</v>
      </c>
      <c r="BF235" s="214">
        <f>IF(N235="snížená",J235,0)</f>
        <v>0</v>
      </c>
      <c r="BG235" s="214">
        <f>IF(N235="zákl. přenesená",J235,0)</f>
        <v>0</v>
      </c>
      <c r="BH235" s="214">
        <f>IF(N235="sníž. přenesená",J235,0)</f>
        <v>0</v>
      </c>
      <c r="BI235" s="214">
        <f>IF(N235="nulová",J235,0)</f>
        <v>0</v>
      </c>
      <c r="BJ235" s="25" t="s">
        <v>144</v>
      </c>
      <c r="BK235" s="214">
        <f>ROUND(I235*H235,2)</f>
        <v>0</v>
      </c>
      <c r="BL235" s="25" t="s">
        <v>143</v>
      </c>
      <c r="BM235" s="25" t="s">
        <v>356</v>
      </c>
    </row>
    <row r="236" s="11" customFormat="1">
      <c r="B236" s="215"/>
      <c r="D236" s="216" t="s">
        <v>146</v>
      </c>
      <c r="E236" s="217" t="s">
        <v>5</v>
      </c>
      <c r="F236" s="218" t="s">
        <v>357</v>
      </c>
      <c r="H236" s="217" t="s">
        <v>5</v>
      </c>
      <c r="I236" s="219"/>
      <c r="L236" s="215"/>
      <c r="M236" s="220"/>
      <c r="N236" s="221"/>
      <c r="O236" s="221"/>
      <c r="P236" s="221"/>
      <c r="Q236" s="221"/>
      <c r="R236" s="221"/>
      <c r="S236" s="221"/>
      <c r="T236" s="222"/>
      <c r="AT236" s="217" t="s">
        <v>146</v>
      </c>
      <c r="AU236" s="217" t="s">
        <v>155</v>
      </c>
      <c r="AV236" s="11" t="s">
        <v>17</v>
      </c>
      <c r="AW236" s="11" t="s">
        <v>35</v>
      </c>
      <c r="AX236" s="11" t="s">
        <v>72</v>
      </c>
      <c r="AY236" s="217" t="s">
        <v>136</v>
      </c>
    </row>
    <row r="237" s="12" customFormat="1">
      <c r="B237" s="223"/>
      <c r="D237" s="216" t="s">
        <v>146</v>
      </c>
      <c r="E237" s="224" t="s">
        <v>5</v>
      </c>
      <c r="F237" s="225" t="s">
        <v>358</v>
      </c>
      <c r="H237" s="226">
        <v>1.1399999999999999</v>
      </c>
      <c r="I237" s="227"/>
      <c r="L237" s="223"/>
      <c r="M237" s="228"/>
      <c r="N237" s="229"/>
      <c r="O237" s="229"/>
      <c r="P237" s="229"/>
      <c r="Q237" s="229"/>
      <c r="R237" s="229"/>
      <c r="S237" s="229"/>
      <c r="T237" s="230"/>
      <c r="AT237" s="224" t="s">
        <v>146</v>
      </c>
      <c r="AU237" s="224" t="s">
        <v>155</v>
      </c>
      <c r="AV237" s="12" t="s">
        <v>144</v>
      </c>
      <c r="AW237" s="12" t="s">
        <v>35</v>
      </c>
      <c r="AX237" s="12" t="s">
        <v>17</v>
      </c>
      <c r="AY237" s="224" t="s">
        <v>136</v>
      </c>
    </row>
    <row r="238" s="1" customFormat="1" ht="16.5" customHeight="1">
      <c r="B238" s="202"/>
      <c r="C238" s="239" t="s">
        <v>359</v>
      </c>
      <c r="D238" s="239" t="s">
        <v>216</v>
      </c>
      <c r="E238" s="240" t="s">
        <v>360</v>
      </c>
      <c r="F238" s="241" t="s">
        <v>361</v>
      </c>
      <c r="G238" s="242" t="s">
        <v>141</v>
      </c>
      <c r="H238" s="243">
        <v>1.163</v>
      </c>
      <c r="I238" s="244"/>
      <c r="J238" s="245">
        <f>ROUND(I238*H238,2)</f>
        <v>0</v>
      </c>
      <c r="K238" s="241" t="s">
        <v>142</v>
      </c>
      <c r="L238" s="246"/>
      <c r="M238" s="247" t="s">
        <v>5</v>
      </c>
      <c r="N238" s="248" t="s">
        <v>44</v>
      </c>
      <c r="O238" s="48"/>
      <c r="P238" s="212">
        <f>O238*H238</f>
        <v>0</v>
      </c>
      <c r="Q238" s="212">
        <v>0.002</v>
      </c>
      <c r="R238" s="212">
        <f>Q238*H238</f>
        <v>0.0023259999999999999</v>
      </c>
      <c r="S238" s="212">
        <v>0</v>
      </c>
      <c r="T238" s="213">
        <f>S238*H238</f>
        <v>0</v>
      </c>
      <c r="AR238" s="25" t="s">
        <v>177</v>
      </c>
      <c r="AT238" s="25" t="s">
        <v>216</v>
      </c>
      <c r="AU238" s="25" t="s">
        <v>155</v>
      </c>
      <c r="AY238" s="25" t="s">
        <v>136</v>
      </c>
      <c r="BE238" s="214">
        <f>IF(N238="základní",J238,0)</f>
        <v>0</v>
      </c>
      <c r="BF238" s="214">
        <f>IF(N238="snížená",J238,0)</f>
        <v>0</v>
      </c>
      <c r="BG238" s="214">
        <f>IF(N238="zákl. přenesená",J238,0)</f>
        <v>0</v>
      </c>
      <c r="BH238" s="214">
        <f>IF(N238="sníž. přenesená",J238,0)</f>
        <v>0</v>
      </c>
      <c r="BI238" s="214">
        <f>IF(N238="nulová",J238,0)</f>
        <v>0</v>
      </c>
      <c r="BJ238" s="25" t="s">
        <v>144</v>
      </c>
      <c r="BK238" s="214">
        <f>ROUND(I238*H238,2)</f>
        <v>0</v>
      </c>
      <c r="BL238" s="25" t="s">
        <v>143</v>
      </c>
      <c r="BM238" s="25" t="s">
        <v>362</v>
      </c>
    </row>
    <row r="239" s="12" customFormat="1">
      <c r="B239" s="223"/>
      <c r="D239" s="216" t="s">
        <v>146</v>
      </c>
      <c r="F239" s="225" t="s">
        <v>363</v>
      </c>
      <c r="H239" s="226">
        <v>1.163</v>
      </c>
      <c r="I239" s="227"/>
      <c r="L239" s="223"/>
      <c r="M239" s="228"/>
      <c r="N239" s="229"/>
      <c r="O239" s="229"/>
      <c r="P239" s="229"/>
      <c r="Q239" s="229"/>
      <c r="R239" s="229"/>
      <c r="S239" s="229"/>
      <c r="T239" s="230"/>
      <c r="AT239" s="224" t="s">
        <v>146</v>
      </c>
      <c r="AU239" s="224" t="s">
        <v>155</v>
      </c>
      <c r="AV239" s="12" t="s">
        <v>144</v>
      </c>
      <c r="AW239" s="12" t="s">
        <v>6</v>
      </c>
      <c r="AX239" s="12" t="s">
        <v>17</v>
      </c>
      <c r="AY239" s="224" t="s">
        <v>136</v>
      </c>
    </row>
    <row r="240" s="1" customFormat="1" ht="25.5" customHeight="1">
      <c r="B240" s="202"/>
      <c r="C240" s="203" t="s">
        <v>364</v>
      </c>
      <c r="D240" s="203" t="s">
        <v>138</v>
      </c>
      <c r="E240" s="204" t="s">
        <v>365</v>
      </c>
      <c r="F240" s="205" t="s">
        <v>366</v>
      </c>
      <c r="G240" s="206" t="s">
        <v>141</v>
      </c>
      <c r="H240" s="207">
        <v>32.640000000000001</v>
      </c>
      <c r="I240" s="208"/>
      <c r="J240" s="209">
        <f>ROUND(I240*H240,2)</f>
        <v>0</v>
      </c>
      <c r="K240" s="205" t="s">
        <v>142</v>
      </c>
      <c r="L240" s="47"/>
      <c r="M240" s="210" t="s">
        <v>5</v>
      </c>
      <c r="N240" s="211" t="s">
        <v>44</v>
      </c>
      <c r="O240" s="48"/>
      <c r="P240" s="212">
        <f>O240*H240</f>
        <v>0</v>
      </c>
      <c r="Q240" s="212">
        <v>0.0083199999999999993</v>
      </c>
      <c r="R240" s="212">
        <f>Q240*H240</f>
        <v>0.2715648</v>
      </c>
      <c r="S240" s="212">
        <v>0</v>
      </c>
      <c r="T240" s="213">
        <f>S240*H240</f>
        <v>0</v>
      </c>
      <c r="AR240" s="25" t="s">
        <v>143</v>
      </c>
      <c r="AT240" s="25" t="s">
        <v>138</v>
      </c>
      <c r="AU240" s="25" t="s">
        <v>155</v>
      </c>
      <c r="AY240" s="25" t="s">
        <v>136</v>
      </c>
      <c r="BE240" s="214">
        <f>IF(N240="základní",J240,0)</f>
        <v>0</v>
      </c>
      <c r="BF240" s="214">
        <f>IF(N240="snížená",J240,0)</f>
        <v>0</v>
      </c>
      <c r="BG240" s="214">
        <f>IF(N240="zákl. přenesená",J240,0)</f>
        <v>0</v>
      </c>
      <c r="BH240" s="214">
        <f>IF(N240="sníž. přenesená",J240,0)</f>
        <v>0</v>
      </c>
      <c r="BI240" s="214">
        <f>IF(N240="nulová",J240,0)</f>
        <v>0</v>
      </c>
      <c r="BJ240" s="25" t="s">
        <v>144</v>
      </c>
      <c r="BK240" s="214">
        <f>ROUND(I240*H240,2)</f>
        <v>0</v>
      </c>
      <c r="BL240" s="25" t="s">
        <v>143</v>
      </c>
      <c r="BM240" s="25" t="s">
        <v>367</v>
      </c>
    </row>
    <row r="241" s="11" customFormat="1">
      <c r="B241" s="215"/>
      <c r="D241" s="216" t="s">
        <v>146</v>
      </c>
      <c r="E241" s="217" t="s">
        <v>5</v>
      </c>
      <c r="F241" s="218" t="s">
        <v>368</v>
      </c>
      <c r="H241" s="217" t="s">
        <v>5</v>
      </c>
      <c r="I241" s="219"/>
      <c r="L241" s="215"/>
      <c r="M241" s="220"/>
      <c r="N241" s="221"/>
      <c r="O241" s="221"/>
      <c r="P241" s="221"/>
      <c r="Q241" s="221"/>
      <c r="R241" s="221"/>
      <c r="S241" s="221"/>
      <c r="T241" s="222"/>
      <c r="AT241" s="217" t="s">
        <v>146</v>
      </c>
      <c r="AU241" s="217" t="s">
        <v>155</v>
      </c>
      <c r="AV241" s="11" t="s">
        <v>17</v>
      </c>
      <c r="AW241" s="11" t="s">
        <v>35</v>
      </c>
      <c r="AX241" s="11" t="s">
        <v>72</v>
      </c>
      <c r="AY241" s="217" t="s">
        <v>136</v>
      </c>
    </row>
    <row r="242" s="12" customFormat="1">
      <c r="B242" s="223"/>
      <c r="D242" s="216" t="s">
        <v>146</v>
      </c>
      <c r="E242" s="224" t="s">
        <v>5</v>
      </c>
      <c r="F242" s="225" t="s">
        <v>369</v>
      </c>
      <c r="H242" s="226">
        <v>32.640000000000001</v>
      </c>
      <c r="I242" s="227"/>
      <c r="L242" s="223"/>
      <c r="M242" s="228"/>
      <c r="N242" s="229"/>
      <c r="O242" s="229"/>
      <c r="P242" s="229"/>
      <c r="Q242" s="229"/>
      <c r="R242" s="229"/>
      <c r="S242" s="229"/>
      <c r="T242" s="230"/>
      <c r="AT242" s="224" t="s">
        <v>146</v>
      </c>
      <c r="AU242" s="224" t="s">
        <v>155</v>
      </c>
      <c r="AV242" s="12" t="s">
        <v>144</v>
      </c>
      <c r="AW242" s="12" t="s">
        <v>35</v>
      </c>
      <c r="AX242" s="12" t="s">
        <v>17</v>
      </c>
      <c r="AY242" s="224" t="s">
        <v>136</v>
      </c>
    </row>
    <row r="243" s="1" customFormat="1" ht="25.5" customHeight="1">
      <c r="B243" s="202"/>
      <c r="C243" s="239" t="s">
        <v>370</v>
      </c>
      <c r="D243" s="239" t="s">
        <v>216</v>
      </c>
      <c r="E243" s="240" t="s">
        <v>371</v>
      </c>
      <c r="F243" s="241" t="s">
        <v>372</v>
      </c>
      <c r="G243" s="242" t="s">
        <v>141</v>
      </c>
      <c r="H243" s="243">
        <v>33.292999999999999</v>
      </c>
      <c r="I243" s="244"/>
      <c r="J243" s="245">
        <f>ROUND(I243*H243,2)</f>
        <v>0</v>
      </c>
      <c r="K243" s="241" t="s">
        <v>142</v>
      </c>
      <c r="L243" s="246"/>
      <c r="M243" s="247" t="s">
        <v>5</v>
      </c>
      <c r="N243" s="248" t="s">
        <v>44</v>
      </c>
      <c r="O243" s="48"/>
      <c r="P243" s="212">
        <f>O243*H243</f>
        <v>0</v>
      </c>
      <c r="Q243" s="212">
        <v>0.0040000000000000001</v>
      </c>
      <c r="R243" s="212">
        <f>Q243*H243</f>
        <v>0.13317200000000001</v>
      </c>
      <c r="S243" s="212">
        <v>0</v>
      </c>
      <c r="T243" s="213">
        <f>S243*H243</f>
        <v>0</v>
      </c>
      <c r="AR243" s="25" t="s">
        <v>177</v>
      </c>
      <c r="AT243" s="25" t="s">
        <v>216</v>
      </c>
      <c r="AU243" s="25" t="s">
        <v>155</v>
      </c>
      <c r="AY243" s="25" t="s">
        <v>136</v>
      </c>
      <c r="BE243" s="214">
        <f>IF(N243="základní",J243,0)</f>
        <v>0</v>
      </c>
      <c r="BF243" s="214">
        <f>IF(N243="snížená",J243,0)</f>
        <v>0</v>
      </c>
      <c r="BG243" s="214">
        <f>IF(N243="zákl. přenesená",J243,0)</f>
        <v>0</v>
      </c>
      <c r="BH243" s="214">
        <f>IF(N243="sníž. přenesená",J243,0)</f>
        <v>0</v>
      </c>
      <c r="BI243" s="214">
        <f>IF(N243="nulová",J243,0)</f>
        <v>0</v>
      </c>
      <c r="BJ243" s="25" t="s">
        <v>144</v>
      </c>
      <c r="BK243" s="214">
        <f>ROUND(I243*H243,2)</f>
        <v>0</v>
      </c>
      <c r="BL243" s="25" t="s">
        <v>143</v>
      </c>
      <c r="BM243" s="25" t="s">
        <v>373</v>
      </c>
    </row>
    <row r="244" s="12" customFormat="1">
      <c r="B244" s="223"/>
      <c r="D244" s="216" t="s">
        <v>146</v>
      </c>
      <c r="F244" s="225" t="s">
        <v>374</v>
      </c>
      <c r="H244" s="226">
        <v>33.292999999999999</v>
      </c>
      <c r="I244" s="227"/>
      <c r="L244" s="223"/>
      <c r="M244" s="228"/>
      <c r="N244" s="229"/>
      <c r="O244" s="229"/>
      <c r="P244" s="229"/>
      <c r="Q244" s="229"/>
      <c r="R244" s="229"/>
      <c r="S244" s="229"/>
      <c r="T244" s="230"/>
      <c r="AT244" s="224" t="s">
        <v>146</v>
      </c>
      <c r="AU244" s="224" t="s">
        <v>155</v>
      </c>
      <c r="AV244" s="12" t="s">
        <v>144</v>
      </c>
      <c r="AW244" s="12" t="s">
        <v>6</v>
      </c>
      <c r="AX244" s="12" t="s">
        <v>17</v>
      </c>
      <c r="AY244" s="224" t="s">
        <v>136</v>
      </c>
    </row>
    <row r="245" s="1" customFormat="1" ht="25.5" customHeight="1">
      <c r="B245" s="202"/>
      <c r="C245" s="203" t="s">
        <v>375</v>
      </c>
      <c r="D245" s="203" t="s">
        <v>138</v>
      </c>
      <c r="E245" s="204" t="s">
        <v>365</v>
      </c>
      <c r="F245" s="205" t="s">
        <v>366</v>
      </c>
      <c r="G245" s="206" t="s">
        <v>141</v>
      </c>
      <c r="H245" s="207">
        <v>74</v>
      </c>
      <c r="I245" s="208"/>
      <c r="J245" s="209">
        <f>ROUND(I245*H245,2)</f>
        <v>0</v>
      </c>
      <c r="K245" s="205" t="s">
        <v>142</v>
      </c>
      <c r="L245" s="47"/>
      <c r="M245" s="210" t="s">
        <v>5</v>
      </c>
      <c r="N245" s="211" t="s">
        <v>44</v>
      </c>
      <c r="O245" s="48"/>
      <c r="P245" s="212">
        <f>O245*H245</f>
        <v>0</v>
      </c>
      <c r="Q245" s="212">
        <v>0.0083199999999999993</v>
      </c>
      <c r="R245" s="212">
        <f>Q245*H245</f>
        <v>0.61567999999999989</v>
      </c>
      <c r="S245" s="212">
        <v>0</v>
      </c>
      <c r="T245" s="213">
        <f>S245*H245</f>
        <v>0</v>
      </c>
      <c r="AR245" s="25" t="s">
        <v>143</v>
      </c>
      <c r="AT245" s="25" t="s">
        <v>138</v>
      </c>
      <c r="AU245" s="25" t="s">
        <v>155</v>
      </c>
      <c r="AY245" s="25" t="s">
        <v>136</v>
      </c>
      <c r="BE245" s="214">
        <f>IF(N245="základní",J245,0)</f>
        <v>0</v>
      </c>
      <c r="BF245" s="214">
        <f>IF(N245="snížená",J245,0)</f>
        <v>0</v>
      </c>
      <c r="BG245" s="214">
        <f>IF(N245="zákl. přenesená",J245,0)</f>
        <v>0</v>
      </c>
      <c r="BH245" s="214">
        <f>IF(N245="sníž. přenesená",J245,0)</f>
        <v>0</v>
      </c>
      <c r="BI245" s="214">
        <f>IF(N245="nulová",J245,0)</f>
        <v>0</v>
      </c>
      <c r="BJ245" s="25" t="s">
        <v>144</v>
      </c>
      <c r="BK245" s="214">
        <f>ROUND(I245*H245,2)</f>
        <v>0</v>
      </c>
      <c r="BL245" s="25" t="s">
        <v>143</v>
      </c>
      <c r="BM245" s="25" t="s">
        <v>376</v>
      </c>
    </row>
    <row r="246" s="11" customFormat="1">
      <c r="B246" s="215"/>
      <c r="D246" s="216" t="s">
        <v>146</v>
      </c>
      <c r="E246" s="217" t="s">
        <v>5</v>
      </c>
      <c r="F246" s="218" t="s">
        <v>377</v>
      </c>
      <c r="H246" s="217" t="s">
        <v>5</v>
      </c>
      <c r="I246" s="219"/>
      <c r="L246" s="215"/>
      <c r="M246" s="220"/>
      <c r="N246" s="221"/>
      <c r="O246" s="221"/>
      <c r="P246" s="221"/>
      <c r="Q246" s="221"/>
      <c r="R246" s="221"/>
      <c r="S246" s="221"/>
      <c r="T246" s="222"/>
      <c r="AT246" s="217" t="s">
        <v>146</v>
      </c>
      <c r="AU246" s="217" t="s">
        <v>155</v>
      </c>
      <c r="AV246" s="11" t="s">
        <v>17</v>
      </c>
      <c r="AW246" s="11" t="s">
        <v>35</v>
      </c>
      <c r="AX246" s="11" t="s">
        <v>72</v>
      </c>
      <c r="AY246" s="217" t="s">
        <v>136</v>
      </c>
    </row>
    <row r="247" s="11" customFormat="1">
      <c r="B247" s="215"/>
      <c r="D247" s="216" t="s">
        <v>146</v>
      </c>
      <c r="E247" s="217" t="s">
        <v>5</v>
      </c>
      <c r="F247" s="218" t="s">
        <v>378</v>
      </c>
      <c r="H247" s="217" t="s">
        <v>5</v>
      </c>
      <c r="I247" s="219"/>
      <c r="L247" s="215"/>
      <c r="M247" s="220"/>
      <c r="N247" s="221"/>
      <c r="O247" s="221"/>
      <c r="P247" s="221"/>
      <c r="Q247" s="221"/>
      <c r="R247" s="221"/>
      <c r="S247" s="221"/>
      <c r="T247" s="222"/>
      <c r="AT247" s="217" t="s">
        <v>146</v>
      </c>
      <c r="AU247" s="217" t="s">
        <v>155</v>
      </c>
      <c r="AV247" s="11" t="s">
        <v>17</v>
      </c>
      <c r="AW247" s="11" t="s">
        <v>35</v>
      </c>
      <c r="AX247" s="11" t="s">
        <v>72</v>
      </c>
      <c r="AY247" s="217" t="s">
        <v>136</v>
      </c>
    </row>
    <row r="248" s="12" customFormat="1">
      <c r="B248" s="223"/>
      <c r="D248" s="216" t="s">
        <v>146</v>
      </c>
      <c r="E248" s="224" t="s">
        <v>5</v>
      </c>
      <c r="F248" s="225" t="s">
        <v>379</v>
      </c>
      <c r="H248" s="226">
        <v>16</v>
      </c>
      <c r="I248" s="227"/>
      <c r="L248" s="223"/>
      <c r="M248" s="228"/>
      <c r="N248" s="229"/>
      <c r="O248" s="229"/>
      <c r="P248" s="229"/>
      <c r="Q248" s="229"/>
      <c r="R248" s="229"/>
      <c r="S248" s="229"/>
      <c r="T248" s="230"/>
      <c r="AT248" s="224" t="s">
        <v>146</v>
      </c>
      <c r="AU248" s="224" t="s">
        <v>155</v>
      </c>
      <c r="AV248" s="12" t="s">
        <v>144</v>
      </c>
      <c r="AW248" s="12" t="s">
        <v>35</v>
      </c>
      <c r="AX248" s="12" t="s">
        <v>72</v>
      </c>
      <c r="AY248" s="224" t="s">
        <v>136</v>
      </c>
    </row>
    <row r="249" s="11" customFormat="1">
      <c r="B249" s="215"/>
      <c r="D249" s="216" t="s">
        <v>146</v>
      </c>
      <c r="E249" s="217" t="s">
        <v>5</v>
      </c>
      <c r="F249" s="218" t="s">
        <v>380</v>
      </c>
      <c r="H249" s="217" t="s">
        <v>5</v>
      </c>
      <c r="I249" s="219"/>
      <c r="L249" s="215"/>
      <c r="M249" s="220"/>
      <c r="N249" s="221"/>
      <c r="O249" s="221"/>
      <c r="P249" s="221"/>
      <c r="Q249" s="221"/>
      <c r="R249" s="221"/>
      <c r="S249" s="221"/>
      <c r="T249" s="222"/>
      <c r="AT249" s="217" t="s">
        <v>146</v>
      </c>
      <c r="AU249" s="217" t="s">
        <v>155</v>
      </c>
      <c r="AV249" s="11" t="s">
        <v>17</v>
      </c>
      <c r="AW249" s="11" t="s">
        <v>35</v>
      </c>
      <c r="AX249" s="11" t="s">
        <v>72</v>
      </c>
      <c r="AY249" s="217" t="s">
        <v>136</v>
      </c>
    </row>
    <row r="250" s="12" customFormat="1">
      <c r="B250" s="223"/>
      <c r="D250" s="216" t="s">
        <v>146</v>
      </c>
      <c r="E250" s="224" t="s">
        <v>5</v>
      </c>
      <c r="F250" s="225" t="s">
        <v>72</v>
      </c>
      <c r="H250" s="226">
        <v>0</v>
      </c>
      <c r="I250" s="227"/>
      <c r="L250" s="223"/>
      <c r="M250" s="228"/>
      <c r="N250" s="229"/>
      <c r="O250" s="229"/>
      <c r="P250" s="229"/>
      <c r="Q250" s="229"/>
      <c r="R250" s="229"/>
      <c r="S250" s="229"/>
      <c r="T250" s="230"/>
      <c r="AT250" s="224" t="s">
        <v>146</v>
      </c>
      <c r="AU250" s="224" t="s">
        <v>155</v>
      </c>
      <c r="AV250" s="12" t="s">
        <v>144</v>
      </c>
      <c r="AW250" s="12" t="s">
        <v>35</v>
      </c>
      <c r="AX250" s="12" t="s">
        <v>72</v>
      </c>
      <c r="AY250" s="224" t="s">
        <v>136</v>
      </c>
    </row>
    <row r="251" s="11" customFormat="1">
      <c r="B251" s="215"/>
      <c r="D251" s="216" t="s">
        <v>146</v>
      </c>
      <c r="E251" s="217" t="s">
        <v>5</v>
      </c>
      <c r="F251" s="218" t="s">
        <v>381</v>
      </c>
      <c r="H251" s="217" t="s">
        <v>5</v>
      </c>
      <c r="I251" s="219"/>
      <c r="L251" s="215"/>
      <c r="M251" s="220"/>
      <c r="N251" s="221"/>
      <c r="O251" s="221"/>
      <c r="P251" s="221"/>
      <c r="Q251" s="221"/>
      <c r="R251" s="221"/>
      <c r="S251" s="221"/>
      <c r="T251" s="222"/>
      <c r="AT251" s="217" t="s">
        <v>146</v>
      </c>
      <c r="AU251" s="217" t="s">
        <v>155</v>
      </c>
      <c r="AV251" s="11" t="s">
        <v>17</v>
      </c>
      <c r="AW251" s="11" t="s">
        <v>35</v>
      </c>
      <c r="AX251" s="11" t="s">
        <v>72</v>
      </c>
      <c r="AY251" s="217" t="s">
        <v>136</v>
      </c>
    </row>
    <row r="252" s="12" customFormat="1">
      <c r="B252" s="223"/>
      <c r="D252" s="216" t="s">
        <v>146</v>
      </c>
      <c r="E252" s="224" t="s">
        <v>5</v>
      </c>
      <c r="F252" s="225" t="s">
        <v>382</v>
      </c>
      <c r="H252" s="226">
        <v>30</v>
      </c>
      <c r="I252" s="227"/>
      <c r="L252" s="223"/>
      <c r="M252" s="228"/>
      <c r="N252" s="229"/>
      <c r="O252" s="229"/>
      <c r="P252" s="229"/>
      <c r="Q252" s="229"/>
      <c r="R252" s="229"/>
      <c r="S252" s="229"/>
      <c r="T252" s="230"/>
      <c r="AT252" s="224" t="s">
        <v>146</v>
      </c>
      <c r="AU252" s="224" t="s">
        <v>155</v>
      </c>
      <c r="AV252" s="12" t="s">
        <v>144</v>
      </c>
      <c r="AW252" s="12" t="s">
        <v>35</v>
      </c>
      <c r="AX252" s="12" t="s">
        <v>72</v>
      </c>
      <c r="AY252" s="224" t="s">
        <v>136</v>
      </c>
    </row>
    <row r="253" s="11" customFormat="1">
      <c r="B253" s="215"/>
      <c r="D253" s="216" t="s">
        <v>146</v>
      </c>
      <c r="E253" s="217" t="s">
        <v>5</v>
      </c>
      <c r="F253" s="218" t="s">
        <v>383</v>
      </c>
      <c r="H253" s="217" t="s">
        <v>5</v>
      </c>
      <c r="I253" s="219"/>
      <c r="L253" s="215"/>
      <c r="M253" s="220"/>
      <c r="N253" s="221"/>
      <c r="O253" s="221"/>
      <c r="P253" s="221"/>
      <c r="Q253" s="221"/>
      <c r="R253" s="221"/>
      <c r="S253" s="221"/>
      <c r="T253" s="222"/>
      <c r="AT253" s="217" t="s">
        <v>146</v>
      </c>
      <c r="AU253" s="217" t="s">
        <v>155</v>
      </c>
      <c r="AV253" s="11" t="s">
        <v>17</v>
      </c>
      <c r="AW253" s="11" t="s">
        <v>35</v>
      </c>
      <c r="AX253" s="11" t="s">
        <v>72</v>
      </c>
      <c r="AY253" s="217" t="s">
        <v>136</v>
      </c>
    </row>
    <row r="254" s="12" customFormat="1">
      <c r="B254" s="223"/>
      <c r="D254" s="216" t="s">
        <v>146</v>
      </c>
      <c r="E254" s="224" t="s">
        <v>5</v>
      </c>
      <c r="F254" s="225" t="s">
        <v>384</v>
      </c>
      <c r="H254" s="226">
        <v>28</v>
      </c>
      <c r="I254" s="227"/>
      <c r="L254" s="223"/>
      <c r="M254" s="228"/>
      <c r="N254" s="229"/>
      <c r="O254" s="229"/>
      <c r="P254" s="229"/>
      <c r="Q254" s="229"/>
      <c r="R254" s="229"/>
      <c r="S254" s="229"/>
      <c r="T254" s="230"/>
      <c r="AT254" s="224" t="s">
        <v>146</v>
      </c>
      <c r="AU254" s="224" t="s">
        <v>155</v>
      </c>
      <c r="AV254" s="12" t="s">
        <v>144</v>
      </c>
      <c r="AW254" s="12" t="s">
        <v>35</v>
      </c>
      <c r="AX254" s="12" t="s">
        <v>72</v>
      </c>
      <c r="AY254" s="224" t="s">
        <v>136</v>
      </c>
    </row>
    <row r="255" s="13" customFormat="1">
      <c r="B255" s="231"/>
      <c r="D255" s="216" t="s">
        <v>146</v>
      </c>
      <c r="E255" s="232" t="s">
        <v>5</v>
      </c>
      <c r="F255" s="233" t="s">
        <v>203</v>
      </c>
      <c r="H255" s="234">
        <v>74</v>
      </c>
      <c r="I255" s="235"/>
      <c r="L255" s="231"/>
      <c r="M255" s="236"/>
      <c r="N255" s="237"/>
      <c r="O255" s="237"/>
      <c r="P255" s="237"/>
      <c r="Q255" s="237"/>
      <c r="R255" s="237"/>
      <c r="S255" s="237"/>
      <c r="T255" s="238"/>
      <c r="AT255" s="232" t="s">
        <v>146</v>
      </c>
      <c r="AU255" s="232" t="s">
        <v>155</v>
      </c>
      <c r="AV255" s="13" t="s">
        <v>143</v>
      </c>
      <c r="AW255" s="13" t="s">
        <v>35</v>
      </c>
      <c r="AX255" s="13" t="s">
        <v>17</v>
      </c>
      <c r="AY255" s="232" t="s">
        <v>136</v>
      </c>
    </row>
    <row r="256" s="1" customFormat="1" ht="16.5" customHeight="1">
      <c r="B256" s="202"/>
      <c r="C256" s="239" t="s">
        <v>385</v>
      </c>
      <c r="D256" s="239" t="s">
        <v>216</v>
      </c>
      <c r="E256" s="240" t="s">
        <v>386</v>
      </c>
      <c r="F256" s="241" t="s">
        <v>387</v>
      </c>
      <c r="G256" s="242" t="s">
        <v>141</v>
      </c>
      <c r="H256" s="243">
        <v>75.480000000000004</v>
      </c>
      <c r="I256" s="244"/>
      <c r="J256" s="245">
        <f>ROUND(I256*H256,2)</f>
        <v>0</v>
      </c>
      <c r="K256" s="241" t="s">
        <v>142</v>
      </c>
      <c r="L256" s="246"/>
      <c r="M256" s="247" t="s">
        <v>5</v>
      </c>
      <c r="N256" s="248" t="s">
        <v>44</v>
      </c>
      <c r="O256" s="48"/>
      <c r="P256" s="212">
        <f>O256*H256</f>
        <v>0</v>
      </c>
      <c r="Q256" s="212">
        <v>0.0020400000000000001</v>
      </c>
      <c r="R256" s="212">
        <f>Q256*H256</f>
        <v>0.15397920000000001</v>
      </c>
      <c r="S256" s="212">
        <v>0</v>
      </c>
      <c r="T256" s="213">
        <f>S256*H256</f>
        <v>0</v>
      </c>
      <c r="AR256" s="25" t="s">
        <v>177</v>
      </c>
      <c r="AT256" s="25" t="s">
        <v>216</v>
      </c>
      <c r="AU256" s="25" t="s">
        <v>155</v>
      </c>
      <c r="AY256" s="25" t="s">
        <v>136</v>
      </c>
      <c r="BE256" s="214">
        <f>IF(N256="základní",J256,0)</f>
        <v>0</v>
      </c>
      <c r="BF256" s="214">
        <f>IF(N256="snížená",J256,0)</f>
        <v>0</v>
      </c>
      <c r="BG256" s="214">
        <f>IF(N256="zákl. přenesená",J256,0)</f>
        <v>0</v>
      </c>
      <c r="BH256" s="214">
        <f>IF(N256="sníž. přenesená",J256,0)</f>
        <v>0</v>
      </c>
      <c r="BI256" s="214">
        <f>IF(N256="nulová",J256,0)</f>
        <v>0</v>
      </c>
      <c r="BJ256" s="25" t="s">
        <v>144</v>
      </c>
      <c r="BK256" s="214">
        <f>ROUND(I256*H256,2)</f>
        <v>0</v>
      </c>
      <c r="BL256" s="25" t="s">
        <v>143</v>
      </c>
      <c r="BM256" s="25" t="s">
        <v>388</v>
      </c>
    </row>
    <row r="257" s="12" customFormat="1">
      <c r="B257" s="223"/>
      <c r="D257" s="216" t="s">
        <v>146</v>
      </c>
      <c r="F257" s="225" t="s">
        <v>389</v>
      </c>
      <c r="H257" s="226">
        <v>75.480000000000004</v>
      </c>
      <c r="I257" s="227"/>
      <c r="L257" s="223"/>
      <c r="M257" s="228"/>
      <c r="N257" s="229"/>
      <c r="O257" s="229"/>
      <c r="P257" s="229"/>
      <c r="Q257" s="229"/>
      <c r="R257" s="229"/>
      <c r="S257" s="229"/>
      <c r="T257" s="230"/>
      <c r="AT257" s="224" t="s">
        <v>146</v>
      </c>
      <c r="AU257" s="224" t="s">
        <v>155</v>
      </c>
      <c r="AV257" s="12" t="s">
        <v>144</v>
      </c>
      <c r="AW257" s="12" t="s">
        <v>6</v>
      </c>
      <c r="AX257" s="12" t="s">
        <v>17</v>
      </c>
      <c r="AY257" s="224" t="s">
        <v>136</v>
      </c>
    </row>
    <row r="258" s="1" customFormat="1" ht="25.5" customHeight="1">
      <c r="B258" s="202"/>
      <c r="C258" s="203" t="s">
        <v>390</v>
      </c>
      <c r="D258" s="203" t="s">
        <v>138</v>
      </c>
      <c r="E258" s="204" t="s">
        <v>391</v>
      </c>
      <c r="F258" s="205" t="s">
        <v>392</v>
      </c>
      <c r="G258" s="206" t="s">
        <v>141</v>
      </c>
      <c r="H258" s="207">
        <v>501.64499999999998</v>
      </c>
      <c r="I258" s="208"/>
      <c r="J258" s="209">
        <f>ROUND(I258*H258,2)</f>
        <v>0</v>
      </c>
      <c r="K258" s="205" t="s">
        <v>142</v>
      </c>
      <c r="L258" s="47"/>
      <c r="M258" s="210" t="s">
        <v>5</v>
      </c>
      <c r="N258" s="211" t="s">
        <v>44</v>
      </c>
      <c r="O258" s="48"/>
      <c r="P258" s="212">
        <f>O258*H258</f>
        <v>0</v>
      </c>
      <c r="Q258" s="212">
        <v>0.0085000000000000006</v>
      </c>
      <c r="R258" s="212">
        <f>Q258*H258</f>
        <v>4.2639825</v>
      </c>
      <c r="S258" s="212">
        <v>0</v>
      </c>
      <c r="T258" s="213">
        <f>S258*H258</f>
        <v>0</v>
      </c>
      <c r="AR258" s="25" t="s">
        <v>143</v>
      </c>
      <c r="AT258" s="25" t="s">
        <v>138</v>
      </c>
      <c r="AU258" s="25" t="s">
        <v>155</v>
      </c>
      <c r="AY258" s="25" t="s">
        <v>136</v>
      </c>
      <c r="BE258" s="214">
        <f>IF(N258="základní",J258,0)</f>
        <v>0</v>
      </c>
      <c r="BF258" s="214">
        <f>IF(N258="snížená",J258,0)</f>
        <v>0</v>
      </c>
      <c r="BG258" s="214">
        <f>IF(N258="zákl. přenesená",J258,0)</f>
        <v>0</v>
      </c>
      <c r="BH258" s="214">
        <f>IF(N258="sníž. přenesená",J258,0)</f>
        <v>0</v>
      </c>
      <c r="BI258" s="214">
        <f>IF(N258="nulová",J258,0)</f>
        <v>0</v>
      </c>
      <c r="BJ258" s="25" t="s">
        <v>144</v>
      </c>
      <c r="BK258" s="214">
        <f>ROUND(I258*H258,2)</f>
        <v>0</v>
      </c>
      <c r="BL258" s="25" t="s">
        <v>143</v>
      </c>
      <c r="BM258" s="25" t="s">
        <v>393</v>
      </c>
    </row>
    <row r="259" s="11" customFormat="1">
      <c r="B259" s="215"/>
      <c r="D259" s="216" t="s">
        <v>146</v>
      </c>
      <c r="E259" s="217" t="s">
        <v>5</v>
      </c>
      <c r="F259" s="218" t="s">
        <v>378</v>
      </c>
      <c r="H259" s="217" t="s">
        <v>5</v>
      </c>
      <c r="I259" s="219"/>
      <c r="L259" s="215"/>
      <c r="M259" s="220"/>
      <c r="N259" s="221"/>
      <c r="O259" s="221"/>
      <c r="P259" s="221"/>
      <c r="Q259" s="221"/>
      <c r="R259" s="221"/>
      <c r="S259" s="221"/>
      <c r="T259" s="222"/>
      <c r="AT259" s="217" t="s">
        <v>146</v>
      </c>
      <c r="AU259" s="217" t="s">
        <v>155</v>
      </c>
      <c r="AV259" s="11" t="s">
        <v>17</v>
      </c>
      <c r="AW259" s="11" t="s">
        <v>35</v>
      </c>
      <c r="AX259" s="11" t="s">
        <v>72</v>
      </c>
      <c r="AY259" s="217" t="s">
        <v>136</v>
      </c>
    </row>
    <row r="260" s="12" customFormat="1">
      <c r="B260" s="223"/>
      <c r="D260" s="216" t="s">
        <v>146</v>
      </c>
      <c r="E260" s="224" t="s">
        <v>5</v>
      </c>
      <c r="F260" s="225" t="s">
        <v>394</v>
      </c>
      <c r="H260" s="226">
        <v>274.10000000000002</v>
      </c>
      <c r="I260" s="227"/>
      <c r="L260" s="223"/>
      <c r="M260" s="228"/>
      <c r="N260" s="229"/>
      <c r="O260" s="229"/>
      <c r="P260" s="229"/>
      <c r="Q260" s="229"/>
      <c r="R260" s="229"/>
      <c r="S260" s="229"/>
      <c r="T260" s="230"/>
      <c r="AT260" s="224" t="s">
        <v>146</v>
      </c>
      <c r="AU260" s="224" t="s">
        <v>155</v>
      </c>
      <c r="AV260" s="12" t="s">
        <v>144</v>
      </c>
      <c r="AW260" s="12" t="s">
        <v>35</v>
      </c>
      <c r="AX260" s="12" t="s">
        <v>72</v>
      </c>
      <c r="AY260" s="224" t="s">
        <v>136</v>
      </c>
    </row>
    <row r="261" s="11" customFormat="1">
      <c r="B261" s="215"/>
      <c r="D261" s="216" t="s">
        <v>146</v>
      </c>
      <c r="E261" s="217" t="s">
        <v>5</v>
      </c>
      <c r="F261" s="218" t="s">
        <v>380</v>
      </c>
      <c r="H261" s="217" t="s">
        <v>5</v>
      </c>
      <c r="I261" s="219"/>
      <c r="L261" s="215"/>
      <c r="M261" s="220"/>
      <c r="N261" s="221"/>
      <c r="O261" s="221"/>
      <c r="P261" s="221"/>
      <c r="Q261" s="221"/>
      <c r="R261" s="221"/>
      <c r="S261" s="221"/>
      <c r="T261" s="222"/>
      <c r="AT261" s="217" t="s">
        <v>146</v>
      </c>
      <c r="AU261" s="217" t="s">
        <v>155</v>
      </c>
      <c r="AV261" s="11" t="s">
        <v>17</v>
      </c>
      <c r="AW261" s="11" t="s">
        <v>35</v>
      </c>
      <c r="AX261" s="11" t="s">
        <v>72</v>
      </c>
      <c r="AY261" s="217" t="s">
        <v>136</v>
      </c>
    </row>
    <row r="262" s="12" customFormat="1">
      <c r="B262" s="223"/>
      <c r="D262" s="216" t="s">
        <v>146</v>
      </c>
      <c r="E262" s="224" t="s">
        <v>5</v>
      </c>
      <c r="F262" s="225" t="s">
        <v>395</v>
      </c>
      <c r="H262" s="226">
        <v>171</v>
      </c>
      <c r="I262" s="227"/>
      <c r="L262" s="223"/>
      <c r="M262" s="228"/>
      <c r="N262" s="229"/>
      <c r="O262" s="229"/>
      <c r="P262" s="229"/>
      <c r="Q262" s="229"/>
      <c r="R262" s="229"/>
      <c r="S262" s="229"/>
      <c r="T262" s="230"/>
      <c r="AT262" s="224" t="s">
        <v>146</v>
      </c>
      <c r="AU262" s="224" t="s">
        <v>155</v>
      </c>
      <c r="AV262" s="12" t="s">
        <v>144</v>
      </c>
      <c r="AW262" s="12" t="s">
        <v>35</v>
      </c>
      <c r="AX262" s="12" t="s">
        <v>72</v>
      </c>
      <c r="AY262" s="224" t="s">
        <v>136</v>
      </c>
    </row>
    <row r="263" s="11" customFormat="1">
      <c r="B263" s="215"/>
      <c r="D263" s="216" t="s">
        <v>146</v>
      </c>
      <c r="E263" s="217" t="s">
        <v>5</v>
      </c>
      <c r="F263" s="218" t="s">
        <v>381</v>
      </c>
      <c r="H263" s="217" t="s">
        <v>5</v>
      </c>
      <c r="I263" s="219"/>
      <c r="L263" s="215"/>
      <c r="M263" s="220"/>
      <c r="N263" s="221"/>
      <c r="O263" s="221"/>
      <c r="P263" s="221"/>
      <c r="Q263" s="221"/>
      <c r="R263" s="221"/>
      <c r="S263" s="221"/>
      <c r="T263" s="222"/>
      <c r="AT263" s="217" t="s">
        <v>146</v>
      </c>
      <c r="AU263" s="217" t="s">
        <v>155</v>
      </c>
      <c r="AV263" s="11" t="s">
        <v>17</v>
      </c>
      <c r="AW263" s="11" t="s">
        <v>35</v>
      </c>
      <c r="AX263" s="11" t="s">
        <v>72</v>
      </c>
      <c r="AY263" s="217" t="s">
        <v>136</v>
      </c>
    </row>
    <row r="264" s="12" customFormat="1">
      <c r="B264" s="223"/>
      <c r="D264" s="216" t="s">
        <v>146</v>
      </c>
      <c r="E264" s="224" t="s">
        <v>5</v>
      </c>
      <c r="F264" s="225" t="s">
        <v>396</v>
      </c>
      <c r="H264" s="226">
        <v>184</v>
      </c>
      <c r="I264" s="227"/>
      <c r="L264" s="223"/>
      <c r="M264" s="228"/>
      <c r="N264" s="229"/>
      <c r="O264" s="229"/>
      <c r="P264" s="229"/>
      <c r="Q264" s="229"/>
      <c r="R264" s="229"/>
      <c r="S264" s="229"/>
      <c r="T264" s="230"/>
      <c r="AT264" s="224" t="s">
        <v>146</v>
      </c>
      <c r="AU264" s="224" t="s">
        <v>155</v>
      </c>
      <c r="AV264" s="12" t="s">
        <v>144</v>
      </c>
      <c r="AW264" s="12" t="s">
        <v>35</v>
      </c>
      <c r="AX264" s="12" t="s">
        <v>72</v>
      </c>
      <c r="AY264" s="224" t="s">
        <v>136</v>
      </c>
    </row>
    <row r="265" s="11" customFormat="1">
      <c r="B265" s="215"/>
      <c r="D265" s="216" t="s">
        <v>146</v>
      </c>
      <c r="E265" s="217" t="s">
        <v>5</v>
      </c>
      <c r="F265" s="218" t="s">
        <v>383</v>
      </c>
      <c r="H265" s="217" t="s">
        <v>5</v>
      </c>
      <c r="I265" s="219"/>
      <c r="L265" s="215"/>
      <c r="M265" s="220"/>
      <c r="N265" s="221"/>
      <c r="O265" s="221"/>
      <c r="P265" s="221"/>
      <c r="Q265" s="221"/>
      <c r="R265" s="221"/>
      <c r="S265" s="221"/>
      <c r="T265" s="222"/>
      <c r="AT265" s="217" t="s">
        <v>146</v>
      </c>
      <c r="AU265" s="217" t="s">
        <v>155</v>
      </c>
      <c r="AV265" s="11" t="s">
        <v>17</v>
      </c>
      <c r="AW265" s="11" t="s">
        <v>35</v>
      </c>
      <c r="AX265" s="11" t="s">
        <v>72</v>
      </c>
      <c r="AY265" s="217" t="s">
        <v>136</v>
      </c>
    </row>
    <row r="266" s="12" customFormat="1">
      <c r="B266" s="223"/>
      <c r="D266" s="216" t="s">
        <v>146</v>
      </c>
      <c r="E266" s="224" t="s">
        <v>5</v>
      </c>
      <c r="F266" s="225" t="s">
        <v>397</v>
      </c>
      <c r="H266" s="226">
        <v>200.19999999999999</v>
      </c>
      <c r="I266" s="227"/>
      <c r="L266" s="223"/>
      <c r="M266" s="228"/>
      <c r="N266" s="229"/>
      <c r="O266" s="229"/>
      <c r="P266" s="229"/>
      <c r="Q266" s="229"/>
      <c r="R266" s="229"/>
      <c r="S266" s="229"/>
      <c r="T266" s="230"/>
      <c r="AT266" s="224" t="s">
        <v>146</v>
      </c>
      <c r="AU266" s="224" t="s">
        <v>155</v>
      </c>
      <c r="AV266" s="12" t="s">
        <v>144</v>
      </c>
      <c r="AW266" s="12" t="s">
        <v>35</v>
      </c>
      <c r="AX266" s="12" t="s">
        <v>72</v>
      </c>
      <c r="AY266" s="224" t="s">
        <v>136</v>
      </c>
    </row>
    <row r="267" s="11" customFormat="1">
      <c r="B267" s="215"/>
      <c r="D267" s="216" t="s">
        <v>146</v>
      </c>
      <c r="E267" s="217" t="s">
        <v>5</v>
      </c>
      <c r="F267" s="218" t="s">
        <v>398</v>
      </c>
      <c r="H267" s="217" t="s">
        <v>5</v>
      </c>
      <c r="I267" s="219"/>
      <c r="L267" s="215"/>
      <c r="M267" s="220"/>
      <c r="N267" s="221"/>
      <c r="O267" s="221"/>
      <c r="P267" s="221"/>
      <c r="Q267" s="221"/>
      <c r="R267" s="221"/>
      <c r="S267" s="221"/>
      <c r="T267" s="222"/>
      <c r="AT267" s="217" t="s">
        <v>146</v>
      </c>
      <c r="AU267" s="217" t="s">
        <v>155</v>
      </c>
      <c r="AV267" s="11" t="s">
        <v>17</v>
      </c>
      <c r="AW267" s="11" t="s">
        <v>35</v>
      </c>
      <c r="AX267" s="11" t="s">
        <v>72</v>
      </c>
      <c r="AY267" s="217" t="s">
        <v>136</v>
      </c>
    </row>
    <row r="268" s="12" customFormat="1">
      <c r="B268" s="223"/>
      <c r="D268" s="216" t="s">
        <v>146</v>
      </c>
      <c r="E268" s="224" t="s">
        <v>5</v>
      </c>
      <c r="F268" s="225" t="s">
        <v>399</v>
      </c>
      <c r="H268" s="226">
        <v>-4.7009999999999996</v>
      </c>
      <c r="I268" s="227"/>
      <c r="L268" s="223"/>
      <c r="M268" s="228"/>
      <c r="N268" s="229"/>
      <c r="O268" s="229"/>
      <c r="P268" s="229"/>
      <c r="Q268" s="229"/>
      <c r="R268" s="229"/>
      <c r="S268" s="229"/>
      <c r="T268" s="230"/>
      <c r="AT268" s="224" t="s">
        <v>146</v>
      </c>
      <c r="AU268" s="224" t="s">
        <v>155</v>
      </c>
      <c r="AV268" s="12" t="s">
        <v>144</v>
      </c>
      <c r="AW268" s="12" t="s">
        <v>35</v>
      </c>
      <c r="AX268" s="12" t="s">
        <v>72</v>
      </c>
      <c r="AY268" s="224" t="s">
        <v>136</v>
      </c>
    </row>
    <row r="269" s="12" customFormat="1">
      <c r="B269" s="223"/>
      <c r="D269" s="216" t="s">
        <v>146</v>
      </c>
      <c r="E269" s="224" t="s">
        <v>5</v>
      </c>
      <c r="F269" s="225" t="s">
        <v>399</v>
      </c>
      <c r="H269" s="226">
        <v>-4.7009999999999996</v>
      </c>
      <c r="I269" s="227"/>
      <c r="L269" s="223"/>
      <c r="M269" s="228"/>
      <c r="N269" s="229"/>
      <c r="O269" s="229"/>
      <c r="P269" s="229"/>
      <c r="Q269" s="229"/>
      <c r="R269" s="229"/>
      <c r="S269" s="229"/>
      <c r="T269" s="230"/>
      <c r="AT269" s="224" t="s">
        <v>146</v>
      </c>
      <c r="AU269" s="224" t="s">
        <v>155</v>
      </c>
      <c r="AV269" s="12" t="s">
        <v>144</v>
      </c>
      <c r="AW269" s="12" t="s">
        <v>35</v>
      </c>
      <c r="AX269" s="12" t="s">
        <v>72</v>
      </c>
      <c r="AY269" s="224" t="s">
        <v>136</v>
      </c>
    </row>
    <row r="270" s="12" customFormat="1">
      <c r="B270" s="223"/>
      <c r="D270" s="216" t="s">
        <v>146</v>
      </c>
      <c r="E270" s="224" t="s">
        <v>5</v>
      </c>
      <c r="F270" s="225" t="s">
        <v>400</v>
      </c>
      <c r="H270" s="226">
        <v>-13.484999999999999</v>
      </c>
      <c r="I270" s="227"/>
      <c r="L270" s="223"/>
      <c r="M270" s="228"/>
      <c r="N270" s="229"/>
      <c r="O270" s="229"/>
      <c r="P270" s="229"/>
      <c r="Q270" s="229"/>
      <c r="R270" s="229"/>
      <c r="S270" s="229"/>
      <c r="T270" s="230"/>
      <c r="AT270" s="224" t="s">
        <v>146</v>
      </c>
      <c r="AU270" s="224" t="s">
        <v>155</v>
      </c>
      <c r="AV270" s="12" t="s">
        <v>144</v>
      </c>
      <c r="AW270" s="12" t="s">
        <v>35</v>
      </c>
      <c r="AX270" s="12" t="s">
        <v>72</v>
      </c>
      <c r="AY270" s="224" t="s">
        <v>136</v>
      </c>
    </row>
    <row r="271" s="12" customFormat="1">
      <c r="B271" s="223"/>
      <c r="D271" s="216" t="s">
        <v>146</v>
      </c>
      <c r="E271" s="224" t="s">
        <v>5</v>
      </c>
      <c r="F271" s="225" t="s">
        <v>401</v>
      </c>
      <c r="H271" s="226">
        <v>-185.84999999999999</v>
      </c>
      <c r="I271" s="227"/>
      <c r="L271" s="223"/>
      <c r="M271" s="228"/>
      <c r="N271" s="229"/>
      <c r="O271" s="229"/>
      <c r="P271" s="229"/>
      <c r="Q271" s="229"/>
      <c r="R271" s="229"/>
      <c r="S271" s="229"/>
      <c r="T271" s="230"/>
      <c r="AT271" s="224" t="s">
        <v>146</v>
      </c>
      <c r="AU271" s="224" t="s">
        <v>155</v>
      </c>
      <c r="AV271" s="12" t="s">
        <v>144</v>
      </c>
      <c r="AW271" s="12" t="s">
        <v>35</v>
      </c>
      <c r="AX271" s="12" t="s">
        <v>72</v>
      </c>
      <c r="AY271" s="224" t="s">
        <v>136</v>
      </c>
    </row>
    <row r="272" s="12" customFormat="1">
      <c r="B272" s="223"/>
      <c r="D272" s="216" t="s">
        <v>146</v>
      </c>
      <c r="E272" s="224" t="s">
        <v>5</v>
      </c>
      <c r="F272" s="225" t="s">
        <v>402</v>
      </c>
      <c r="H272" s="226">
        <v>-6.468</v>
      </c>
      <c r="I272" s="227"/>
      <c r="L272" s="223"/>
      <c r="M272" s="228"/>
      <c r="N272" s="229"/>
      <c r="O272" s="229"/>
      <c r="P272" s="229"/>
      <c r="Q272" s="229"/>
      <c r="R272" s="229"/>
      <c r="S272" s="229"/>
      <c r="T272" s="230"/>
      <c r="AT272" s="224" t="s">
        <v>146</v>
      </c>
      <c r="AU272" s="224" t="s">
        <v>155</v>
      </c>
      <c r="AV272" s="12" t="s">
        <v>144</v>
      </c>
      <c r="AW272" s="12" t="s">
        <v>35</v>
      </c>
      <c r="AX272" s="12" t="s">
        <v>72</v>
      </c>
      <c r="AY272" s="224" t="s">
        <v>136</v>
      </c>
    </row>
    <row r="273" s="11" customFormat="1">
      <c r="B273" s="215"/>
      <c r="D273" s="216" t="s">
        <v>146</v>
      </c>
      <c r="E273" s="217" t="s">
        <v>5</v>
      </c>
      <c r="F273" s="218" t="s">
        <v>403</v>
      </c>
      <c r="H273" s="217" t="s">
        <v>5</v>
      </c>
      <c r="I273" s="219"/>
      <c r="L273" s="215"/>
      <c r="M273" s="220"/>
      <c r="N273" s="221"/>
      <c r="O273" s="221"/>
      <c r="P273" s="221"/>
      <c r="Q273" s="221"/>
      <c r="R273" s="221"/>
      <c r="S273" s="221"/>
      <c r="T273" s="222"/>
      <c r="AT273" s="217" t="s">
        <v>146</v>
      </c>
      <c r="AU273" s="217" t="s">
        <v>155</v>
      </c>
      <c r="AV273" s="11" t="s">
        <v>17</v>
      </c>
      <c r="AW273" s="11" t="s">
        <v>35</v>
      </c>
      <c r="AX273" s="11" t="s">
        <v>72</v>
      </c>
      <c r="AY273" s="217" t="s">
        <v>136</v>
      </c>
    </row>
    <row r="274" s="12" customFormat="1">
      <c r="B274" s="223"/>
      <c r="D274" s="216" t="s">
        <v>146</v>
      </c>
      <c r="E274" s="224" t="s">
        <v>5</v>
      </c>
      <c r="F274" s="225" t="s">
        <v>404</v>
      </c>
      <c r="H274" s="226">
        <v>-112.45</v>
      </c>
      <c r="I274" s="227"/>
      <c r="L274" s="223"/>
      <c r="M274" s="228"/>
      <c r="N274" s="229"/>
      <c r="O274" s="229"/>
      <c r="P274" s="229"/>
      <c r="Q274" s="229"/>
      <c r="R274" s="229"/>
      <c r="S274" s="229"/>
      <c r="T274" s="230"/>
      <c r="AT274" s="224" t="s">
        <v>146</v>
      </c>
      <c r="AU274" s="224" t="s">
        <v>155</v>
      </c>
      <c r="AV274" s="12" t="s">
        <v>144</v>
      </c>
      <c r="AW274" s="12" t="s">
        <v>35</v>
      </c>
      <c r="AX274" s="12" t="s">
        <v>72</v>
      </c>
      <c r="AY274" s="224" t="s">
        <v>136</v>
      </c>
    </row>
    <row r="275" s="13" customFormat="1">
      <c r="B275" s="231"/>
      <c r="D275" s="216" t="s">
        <v>146</v>
      </c>
      <c r="E275" s="232" t="s">
        <v>5</v>
      </c>
      <c r="F275" s="233" t="s">
        <v>203</v>
      </c>
      <c r="H275" s="234">
        <v>501.64499999999998</v>
      </c>
      <c r="I275" s="235"/>
      <c r="L275" s="231"/>
      <c r="M275" s="236"/>
      <c r="N275" s="237"/>
      <c r="O275" s="237"/>
      <c r="P275" s="237"/>
      <c r="Q275" s="237"/>
      <c r="R275" s="237"/>
      <c r="S275" s="237"/>
      <c r="T275" s="238"/>
      <c r="AT275" s="232" t="s">
        <v>146</v>
      </c>
      <c r="AU275" s="232" t="s">
        <v>155</v>
      </c>
      <c r="AV275" s="13" t="s">
        <v>143</v>
      </c>
      <c r="AW275" s="13" t="s">
        <v>35</v>
      </c>
      <c r="AX275" s="13" t="s">
        <v>17</v>
      </c>
      <c r="AY275" s="232" t="s">
        <v>136</v>
      </c>
    </row>
    <row r="276" s="1" customFormat="1" ht="16.5" customHeight="1">
      <c r="B276" s="202"/>
      <c r="C276" s="239" t="s">
        <v>405</v>
      </c>
      <c r="D276" s="239" t="s">
        <v>216</v>
      </c>
      <c r="E276" s="240" t="s">
        <v>406</v>
      </c>
      <c r="F276" s="241" t="s">
        <v>407</v>
      </c>
      <c r="G276" s="242" t="s">
        <v>141</v>
      </c>
      <c r="H276" s="243">
        <v>511.678</v>
      </c>
      <c r="I276" s="244"/>
      <c r="J276" s="245">
        <f>ROUND(I276*H276,2)</f>
        <v>0</v>
      </c>
      <c r="K276" s="241" t="s">
        <v>142</v>
      </c>
      <c r="L276" s="246"/>
      <c r="M276" s="247" t="s">
        <v>5</v>
      </c>
      <c r="N276" s="248" t="s">
        <v>44</v>
      </c>
      <c r="O276" s="48"/>
      <c r="P276" s="212">
        <f>O276*H276</f>
        <v>0</v>
      </c>
      <c r="Q276" s="212">
        <v>0.0027200000000000002</v>
      </c>
      <c r="R276" s="212">
        <f>Q276*H276</f>
        <v>1.3917641600000001</v>
      </c>
      <c r="S276" s="212">
        <v>0</v>
      </c>
      <c r="T276" s="213">
        <f>S276*H276</f>
        <v>0</v>
      </c>
      <c r="AR276" s="25" t="s">
        <v>177</v>
      </c>
      <c r="AT276" s="25" t="s">
        <v>216</v>
      </c>
      <c r="AU276" s="25" t="s">
        <v>155</v>
      </c>
      <c r="AY276" s="25" t="s">
        <v>136</v>
      </c>
      <c r="BE276" s="214">
        <f>IF(N276="základní",J276,0)</f>
        <v>0</v>
      </c>
      <c r="BF276" s="214">
        <f>IF(N276="snížená",J276,0)</f>
        <v>0</v>
      </c>
      <c r="BG276" s="214">
        <f>IF(N276="zákl. přenesená",J276,0)</f>
        <v>0</v>
      </c>
      <c r="BH276" s="214">
        <f>IF(N276="sníž. přenesená",J276,0)</f>
        <v>0</v>
      </c>
      <c r="BI276" s="214">
        <f>IF(N276="nulová",J276,0)</f>
        <v>0</v>
      </c>
      <c r="BJ276" s="25" t="s">
        <v>144</v>
      </c>
      <c r="BK276" s="214">
        <f>ROUND(I276*H276,2)</f>
        <v>0</v>
      </c>
      <c r="BL276" s="25" t="s">
        <v>143</v>
      </c>
      <c r="BM276" s="25" t="s">
        <v>408</v>
      </c>
    </row>
    <row r="277" s="12" customFormat="1">
      <c r="B277" s="223"/>
      <c r="D277" s="216" t="s">
        <v>146</v>
      </c>
      <c r="F277" s="225" t="s">
        <v>409</v>
      </c>
      <c r="H277" s="226">
        <v>511.678</v>
      </c>
      <c r="I277" s="227"/>
      <c r="L277" s="223"/>
      <c r="M277" s="228"/>
      <c r="N277" s="229"/>
      <c r="O277" s="229"/>
      <c r="P277" s="229"/>
      <c r="Q277" s="229"/>
      <c r="R277" s="229"/>
      <c r="S277" s="229"/>
      <c r="T277" s="230"/>
      <c r="AT277" s="224" t="s">
        <v>146</v>
      </c>
      <c r="AU277" s="224" t="s">
        <v>155</v>
      </c>
      <c r="AV277" s="12" t="s">
        <v>144</v>
      </c>
      <c r="AW277" s="12" t="s">
        <v>6</v>
      </c>
      <c r="AX277" s="12" t="s">
        <v>17</v>
      </c>
      <c r="AY277" s="224" t="s">
        <v>136</v>
      </c>
    </row>
    <row r="278" s="1" customFormat="1" ht="25.5" customHeight="1">
      <c r="B278" s="202"/>
      <c r="C278" s="203" t="s">
        <v>410</v>
      </c>
      <c r="D278" s="203" t="s">
        <v>138</v>
      </c>
      <c r="E278" s="204" t="s">
        <v>411</v>
      </c>
      <c r="F278" s="205" t="s">
        <v>412</v>
      </c>
      <c r="G278" s="206" t="s">
        <v>141</v>
      </c>
      <c r="H278" s="207">
        <v>112.45</v>
      </c>
      <c r="I278" s="208"/>
      <c r="J278" s="209">
        <f>ROUND(I278*H278,2)</f>
        <v>0</v>
      </c>
      <c r="K278" s="205" t="s">
        <v>142</v>
      </c>
      <c r="L278" s="47"/>
      <c r="M278" s="210" t="s">
        <v>5</v>
      </c>
      <c r="N278" s="211" t="s">
        <v>44</v>
      </c>
      <c r="O278" s="48"/>
      <c r="P278" s="212">
        <f>O278*H278</f>
        <v>0</v>
      </c>
      <c r="Q278" s="212">
        <v>0.0085000000000000006</v>
      </c>
      <c r="R278" s="212">
        <f>Q278*H278</f>
        <v>0.95582500000000015</v>
      </c>
      <c r="S278" s="212">
        <v>0</v>
      </c>
      <c r="T278" s="213">
        <f>S278*H278</f>
        <v>0</v>
      </c>
      <c r="AR278" s="25" t="s">
        <v>143</v>
      </c>
      <c r="AT278" s="25" t="s">
        <v>138</v>
      </c>
      <c r="AU278" s="25" t="s">
        <v>155</v>
      </c>
      <c r="AY278" s="25" t="s">
        <v>136</v>
      </c>
      <c r="BE278" s="214">
        <f>IF(N278="základní",J278,0)</f>
        <v>0</v>
      </c>
      <c r="BF278" s="214">
        <f>IF(N278="snížená",J278,0)</f>
        <v>0</v>
      </c>
      <c r="BG278" s="214">
        <f>IF(N278="zákl. přenesená",J278,0)</f>
        <v>0</v>
      </c>
      <c r="BH278" s="214">
        <f>IF(N278="sníž. přenesená",J278,0)</f>
        <v>0</v>
      </c>
      <c r="BI278" s="214">
        <f>IF(N278="nulová",J278,0)</f>
        <v>0</v>
      </c>
      <c r="BJ278" s="25" t="s">
        <v>144</v>
      </c>
      <c r="BK278" s="214">
        <f>ROUND(I278*H278,2)</f>
        <v>0</v>
      </c>
      <c r="BL278" s="25" t="s">
        <v>143</v>
      </c>
      <c r="BM278" s="25" t="s">
        <v>413</v>
      </c>
    </row>
    <row r="279" s="11" customFormat="1">
      <c r="B279" s="215"/>
      <c r="D279" s="216" t="s">
        <v>146</v>
      </c>
      <c r="E279" s="217" t="s">
        <v>5</v>
      </c>
      <c r="F279" s="218" t="s">
        <v>414</v>
      </c>
      <c r="H279" s="217" t="s">
        <v>5</v>
      </c>
      <c r="I279" s="219"/>
      <c r="L279" s="215"/>
      <c r="M279" s="220"/>
      <c r="N279" s="221"/>
      <c r="O279" s="221"/>
      <c r="P279" s="221"/>
      <c r="Q279" s="221"/>
      <c r="R279" s="221"/>
      <c r="S279" s="221"/>
      <c r="T279" s="222"/>
      <c r="AT279" s="217" t="s">
        <v>146</v>
      </c>
      <c r="AU279" s="217" t="s">
        <v>155</v>
      </c>
      <c r="AV279" s="11" t="s">
        <v>17</v>
      </c>
      <c r="AW279" s="11" t="s">
        <v>35</v>
      </c>
      <c r="AX279" s="11" t="s">
        <v>72</v>
      </c>
      <c r="AY279" s="217" t="s">
        <v>136</v>
      </c>
    </row>
    <row r="280" s="11" customFormat="1">
      <c r="B280" s="215"/>
      <c r="D280" s="216" t="s">
        <v>146</v>
      </c>
      <c r="E280" s="217" t="s">
        <v>5</v>
      </c>
      <c r="F280" s="218" t="s">
        <v>378</v>
      </c>
      <c r="H280" s="217" t="s">
        <v>5</v>
      </c>
      <c r="I280" s="219"/>
      <c r="L280" s="215"/>
      <c r="M280" s="220"/>
      <c r="N280" s="221"/>
      <c r="O280" s="221"/>
      <c r="P280" s="221"/>
      <c r="Q280" s="221"/>
      <c r="R280" s="221"/>
      <c r="S280" s="221"/>
      <c r="T280" s="222"/>
      <c r="AT280" s="217" t="s">
        <v>146</v>
      </c>
      <c r="AU280" s="217" t="s">
        <v>155</v>
      </c>
      <c r="AV280" s="11" t="s">
        <v>17</v>
      </c>
      <c r="AW280" s="11" t="s">
        <v>35</v>
      </c>
      <c r="AX280" s="11" t="s">
        <v>72</v>
      </c>
      <c r="AY280" s="217" t="s">
        <v>136</v>
      </c>
    </row>
    <row r="281" s="12" customFormat="1">
      <c r="B281" s="223"/>
      <c r="D281" s="216" t="s">
        <v>146</v>
      </c>
      <c r="E281" s="224" t="s">
        <v>5</v>
      </c>
      <c r="F281" s="225" t="s">
        <v>415</v>
      </c>
      <c r="H281" s="226">
        <v>51.200000000000003</v>
      </c>
      <c r="I281" s="227"/>
      <c r="L281" s="223"/>
      <c r="M281" s="228"/>
      <c r="N281" s="229"/>
      <c r="O281" s="229"/>
      <c r="P281" s="229"/>
      <c r="Q281" s="229"/>
      <c r="R281" s="229"/>
      <c r="S281" s="229"/>
      <c r="T281" s="230"/>
      <c r="AT281" s="224" t="s">
        <v>146</v>
      </c>
      <c r="AU281" s="224" t="s">
        <v>155</v>
      </c>
      <c r="AV281" s="12" t="s">
        <v>144</v>
      </c>
      <c r="AW281" s="12" t="s">
        <v>35</v>
      </c>
      <c r="AX281" s="12" t="s">
        <v>72</v>
      </c>
      <c r="AY281" s="224" t="s">
        <v>136</v>
      </c>
    </row>
    <row r="282" s="12" customFormat="1">
      <c r="B282" s="223"/>
      <c r="D282" s="216" t="s">
        <v>146</v>
      </c>
      <c r="E282" s="224" t="s">
        <v>5</v>
      </c>
      <c r="F282" s="225" t="s">
        <v>416</v>
      </c>
      <c r="H282" s="226">
        <v>-34.649999999999999</v>
      </c>
      <c r="I282" s="227"/>
      <c r="L282" s="223"/>
      <c r="M282" s="228"/>
      <c r="N282" s="229"/>
      <c r="O282" s="229"/>
      <c r="P282" s="229"/>
      <c r="Q282" s="229"/>
      <c r="R282" s="229"/>
      <c r="S282" s="229"/>
      <c r="T282" s="230"/>
      <c r="AT282" s="224" t="s">
        <v>146</v>
      </c>
      <c r="AU282" s="224" t="s">
        <v>155</v>
      </c>
      <c r="AV282" s="12" t="s">
        <v>144</v>
      </c>
      <c r="AW282" s="12" t="s">
        <v>35</v>
      </c>
      <c r="AX282" s="12" t="s">
        <v>72</v>
      </c>
      <c r="AY282" s="224" t="s">
        <v>136</v>
      </c>
    </row>
    <row r="283" s="11" customFormat="1">
      <c r="B283" s="215"/>
      <c r="D283" s="216" t="s">
        <v>146</v>
      </c>
      <c r="E283" s="217" t="s">
        <v>5</v>
      </c>
      <c r="F283" s="218" t="s">
        <v>380</v>
      </c>
      <c r="H283" s="217" t="s">
        <v>5</v>
      </c>
      <c r="I283" s="219"/>
      <c r="L283" s="215"/>
      <c r="M283" s="220"/>
      <c r="N283" s="221"/>
      <c r="O283" s="221"/>
      <c r="P283" s="221"/>
      <c r="Q283" s="221"/>
      <c r="R283" s="221"/>
      <c r="S283" s="221"/>
      <c r="T283" s="222"/>
      <c r="AT283" s="217" t="s">
        <v>146</v>
      </c>
      <c r="AU283" s="217" t="s">
        <v>155</v>
      </c>
      <c r="AV283" s="11" t="s">
        <v>17</v>
      </c>
      <c r="AW283" s="11" t="s">
        <v>35</v>
      </c>
      <c r="AX283" s="11" t="s">
        <v>72</v>
      </c>
      <c r="AY283" s="217" t="s">
        <v>136</v>
      </c>
    </row>
    <row r="284" s="12" customFormat="1">
      <c r="B284" s="223"/>
      <c r="D284" s="216" t="s">
        <v>146</v>
      </c>
      <c r="E284" s="224" t="s">
        <v>5</v>
      </c>
      <c r="F284" s="225" t="s">
        <v>417</v>
      </c>
      <c r="H284" s="226">
        <v>76.700000000000003</v>
      </c>
      <c r="I284" s="227"/>
      <c r="L284" s="223"/>
      <c r="M284" s="228"/>
      <c r="N284" s="229"/>
      <c r="O284" s="229"/>
      <c r="P284" s="229"/>
      <c r="Q284" s="229"/>
      <c r="R284" s="229"/>
      <c r="S284" s="229"/>
      <c r="T284" s="230"/>
      <c r="AT284" s="224" t="s">
        <v>146</v>
      </c>
      <c r="AU284" s="224" t="s">
        <v>155</v>
      </c>
      <c r="AV284" s="12" t="s">
        <v>144</v>
      </c>
      <c r="AW284" s="12" t="s">
        <v>35</v>
      </c>
      <c r="AX284" s="12" t="s">
        <v>72</v>
      </c>
      <c r="AY284" s="224" t="s">
        <v>136</v>
      </c>
    </row>
    <row r="285" s="12" customFormat="1">
      <c r="B285" s="223"/>
      <c r="D285" s="216" t="s">
        <v>146</v>
      </c>
      <c r="E285" s="224" t="s">
        <v>5</v>
      </c>
      <c r="F285" s="225" t="s">
        <v>418</v>
      </c>
      <c r="H285" s="226">
        <v>-44.100000000000001</v>
      </c>
      <c r="I285" s="227"/>
      <c r="L285" s="223"/>
      <c r="M285" s="228"/>
      <c r="N285" s="229"/>
      <c r="O285" s="229"/>
      <c r="P285" s="229"/>
      <c r="Q285" s="229"/>
      <c r="R285" s="229"/>
      <c r="S285" s="229"/>
      <c r="T285" s="230"/>
      <c r="AT285" s="224" t="s">
        <v>146</v>
      </c>
      <c r="AU285" s="224" t="s">
        <v>155</v>
      </c>
      <c r="AV285" s="12" t="s">
        <v>144</v>
      </c>
      <c r="AW285" s="12" t="s">
        <v>35</v>
      </c>
      <c r="AX285" s="12" t="s">
        <v>72</v>
      </c>
      <c r="AY285" s="224" t="s">
        <v>136</v>
      </c>
    </row>
    <row r="286" s="11" customFormat="1">
      <c r="B286" s="215"/>
      <c r="D286" s="216" t="s">
        <v>146</v>
      </c>
      <c r="E286" s="217" t="s">
        <v>5</v>
      </c>
      <c r="F286" s="218" t="s">
        <v>381</v>
      </c>
      <c r="H286" s="217" t="s">
        <v>5</v>
      </c>
      <c r="I286" s="219"/>
      <c r="L286" s="215"/>
      <c r="M286" s="220"/>
      <c r="N286" s="221"/>
      <c r="O286" s="221"/>
      <c r="P286" s="221"/>
      <c r="Q286" s="221"/>
      <c r="R286" s="221"/>
      <c r="S286" s="221"/>
      <c r="T286" s="222"/>
      <c r="AT286" s="217" t="s">
        <v>146</v>
      </c>
      <c r="AU286" s="217" t="s">
        <v>155</v>
      </c>
      <c r="AV286" s="11" t="s">
        <v>17</v>
      </c>
      <c r="AW286" s="11" t="s">
        <v>35</v>
      </c>
      <c r="AX286" s="11" t="s">
        <v>72</v>
      </c>
      <c r="AY286" s="217" t="s">
        <v>136</v>
      </c>
    </row>
    <row r="287" s="12" customFormat="1">
      <c r="B287" s="223"/>
      <c r="D287" s="216" t="s">
        <v>146</v>
      </c>
      <c r="E287" s="224" t="s">
        <v>5</v>
      </c>
      <c r="F287" s="225" t="s">
        <v>419</v>
      </c>
      <c r="H287" s="226">
        <v>67.700000000000003</v>
      </c>
      <c r="I287" s="227"/>
      <c r="L287" s="223"/>
      <c r="M287" s="228"/>
      <c r="N287" s="229"/>
      <c r="O287" s="229"/>
      <c r="P287" s="229"/>
      <c r="Q287" s="229"/>
      <c r="R287" s="229"/>
      <c r="S287" s="229"/>
      <c r="T287" s="230"/>
      <c r="AT287" s="224" t="s">
        <v>146</v>
      </c>
      <c r="AU287" s="224" t="s">
        <v>155</v>
      </c>
      <c r="AV287" s="12" t="s">
        <v>144</v>
      </c>
      <c r="AW287" s="12" t="s">
        <v>35</v>
      </c>
      <c r="AX287" s="12" t="s">
        <v>72</v>
      </c>
      <c r="AY287" s="224" t="s">
        <v>136</v>
      </c>
    </row>
    <row r="288" s="12" customFormat="1">
      <c r="B288" s="223"/>
      <c r="D288" s="216" t="s">
        <v>146</v>
      </c>
      <c r="E288" s="224" t="s">
        <v>5</v>
      </c>
      <c r="F288" s="225" t="s">
        <v>420</v>
      </c>
      <c r="H288" s="226">
        <v>-37.799999999999997</v>
      </c>
      <c r="I288" s="227"/>
      <c r="L288" s="223"/>
      <c r="M288" s="228"/>
      <c r="N288" s="229"/>
      <c r="O288" s="229"/>
      <c r="P288" s="229"/>
      <c r="Q288" s="229"/>
      <c r="R288" s="229"/>
      <c r="S288" s="229"/>
      <c r="T288" s="230"/>
      <c r="AT288" s="224" t="s">
        <v>146</v>
      </c>
      <c r="AU288" s="224" t="s">
        <v>155</v>
      </c>
      <c r="AV288" s="12" t="s">
        <v>144</v>
      </c>
      <c r="AW288" s="12" t="s">
        <v>35</v>
      </c>
      <c r="AX288" s="12" t="s">
        <v>72</v>
      </c>
      <c r="AY288" s="224" t="s">
        <v>136</v>
      </c>
    </row>
    <row r="289" s="11" customFormat="1">
      <c r="B289" s="215"/>
      <c r="D289" s="216" t="s">
        <v>146</v>
      </c>
      <c r="E289" s="217" t="s">
        <v>5</v>
      </c>
      <c r="F289" s="218" t="s">
        <v>383</v>
      </c>
      <c r="H289" s="217" t="s">
        <v>5</v>
      </c>
      <c r="I289" s="219"/>
      <c r="L289" s="215"/>
      <c r="M289" s="220"/>
      <c r="N289" s="221"/>
      <c r="O289" s="221"/>
      <c r="P289" s="221"/>
      <c r="Q289" s="221"/>
      <c r="R289" s="221"/>
      <c r="S289" s="221"/>
      <c r="T289" s="222"/>
      <c r="AT289" s="217" t="s">
        <v>146</v>
      </c>
      <c r="AU289" s="217" t="s">
        <v>155</v>
      </c>
      <c r="AV289" s="11" t="s">
        <v>17</v>
      </c>
      <c r="AW289" s="11" t="s">
        <v>35</v>
      </c>
      <c r="AX289" s="11" t="s">
        <v>72</v>
      </c>
      <c r="AY289" s="217" t="s">
        <v>136</v>
      </c>
    </row>
    <row r="290" s="12" customFormat="1">
      <c r="B290" s="223"/>
      <c r="D290" s="216" t="s">
        <v>146</v>
      </c>
      <c r="E290" s="224" t="s">
        <v>5</v>
      </c>
      <c r="F290" s="225" t="s">
        <v>421</v>
      </c>
      <c r="H290" s="226">
        <v>96.400000000000006</v>
      </c>
      <c r="I290" s="227"/>
      <c r="L290" s="223"/>
      <c r="M290" s="228"/>
      <c r="N290" s="229"/>
      <c r="O290" s="229"/>
      <c r="P290" s="229"/>
      <c r="Q290" s="229"/>
      <c r="R290" s="229"/>
      <c r="S290" s="229"/>
      <c r="T290" s="230"/>
      <c r="AT290" s="224" t="s">
        <v>146</v>
      </c>
      <c r="AU290" s="224" t="s">
        <v>155</v>
      </c>
      <c r="AV290" s="12" t="s">
        <v>144</v>
      </c>
      <c r="AW290" s="12" t="s">
        <v>35</v>
      </c>
      <c r="AX290" s="12" t="s">
        <v>72</v>
      </c>
      <c r="AY290" s="224" t="s">
        <v>136</v>
      </c>
    </row>
    <row r="291" s="12" customFormat="1">
      <c r="B291" s="223"/>
      <c r="D291" s="216" t="s">
        <v>146</v>
      </c>
      <c r="E291" s="224" t="s">
        <v>5</v>
      </c>
      <c r="F291" s="225" t="s">
        <v>422</v>
      </c>
      <c r="H291" s="226">
        <v>-63</v>
      </c>
      <c r="I291" s="227"/>
      <c r="L291" s="223"/>
      <c r="M291" s="228"/>
      <c r="N291" s="229"/>
      <c r="O291" s="229"/>
      <c r="P291" s="229"/>
      <c r="Q291" s="229"/>
      <c r="R291" s="229"/>
      <c r="S291" s="229"/>
      <c r="T291" s="230"/>
      <c r="AT291" s="224" t="s">
        <v>146</v>
      </c>
      <c r="AU291" s="224" t="s">
        <v>155</v>
      </c>
      <c r="AV291" s="12" t="s">
        <v>144</v>
      </c>
      <c r="AW291" s="12" t="s">
        <v>35</v>
      </c>
      <c r="AX291" s="12" t="s">
        <v>72</v>
      </c>
      <c r="AY291" s="224" t="s">
        <v>136</v>
      </c>
    </row>
    <row r="292" s="13" customFormat="1">
      <c r="B292" s="231"/>
      <c r="D292" s="216" t="s">
        <v>146</v>
      </c>
      <c r="E292" s="232" t="s">
        <v>5</v>
      </c>
      <c r="F292" s="233" t="s">
        <v>203</v>
      </c>
      <c r="H292" s="234">
        <v>112.45</v>
      </c>
      <c r="I292" s="235"/>
      <c r="L292" s="231"/>
      <c r="M292" s="236"/>
      <c r="N292" s="237"/>
      <c r="O292" s="237"/>
      <c r="P292" s="237"/>
      <c r="Q292" s="237"/>
      <c r="R292" s="237"/>
      <c r="S292" s="237"/>
      <c r="T292" s="238"/>
      <c r="AT292" s="232" t="s">
        <v>146</v>
      </c>
      <c r="AU292" s="232" t="s">
        <v>155</v>
      </c>
      <c r="AV292" s="13" t="s">
        <v>143</v>
      </c>
      <c r="AW292" s="13" t="s">
        <v>35</v>
      </c>
      <c r="AX292" s="13" t="s">
        <v>17</v>
      </c>
      <c r="AY292" s="232" t="s">
        <v>136</v>
      </c>
    </row>
    <row r="293" s="1" customFormat="1" ht="16.5" customHeight="1">
      <c r="B293" s="202"/>
      <c r="C293" s="239" t="s">
        <v>423</v>
      </c>
      <c r="D293" s="239" t="s">
        <v>216</v>
      </c>
      <c r="E293" s="240" t="s">
        <v>424</v>
      </c>
      <c r="F293" s="241" t="s">
        <v>425</v>
      </c>
      <c r="G293" s="242" t="s">
        <v>141</v>
      </c>
      <c r="H293" s="243">
        <v>114.699</v>
      </c>
      <c r="I293" s="244"/>
      <c r="J293" s="245">
        <f>ROUND(I293*H293,2)</f>
        <v>0</v>
      </c>
      <c r="K293" s="241" t="s">
        <v>5</v>
      </c>
      <c r="L293" s="246"/>
      <c r="M293" s="247" t="s">
        <v>5</v>
      </c>
      <c r="N293" s="248" t="s">
        <v>44</v>
      </c>
      <c r="O293" s="48"/>
      <c r="P293" s="212">
        <f>O293*H293</f>
        <v>0</v>
      </c>
      <c r="Q293" s="212">
        <v>0.0033999999999999998</v>
      </c>
      <c r="R293" s="212">
        <f>Q293*H293</f>
        <v>0.38997659999999995</v>
      </c>
      <c r="S293" s="212">
        <v>0</v>
      </c>
      <c r="T293" s="213">
        <f>S293*H293</f>
        <v>0</v>
      </c>
      <c r="AR293" s="25" t="s">
        <v>177</v>
      </c>
      <c r="AT293" s="25" t="s">
        <v>216</v>
      </c>
      <c r="AU293" s="25" t="s">
        <v>155</v>
      </c>
      <c r="AY293" s="25" t="s">
        <v>136</v>
      </c>
      <c r="BE293" s="214">
        <f>IF(N293="základní",J293,0)</f>
        <v>0</v>
      </c>
      <c r="BF293" s="214">
        <f>IF(N293="snížená",J293,0)</f>
        <v>0</v>
      </c>
      <c r="BG293" s="214">
        <f>IF(N293="zákl. přenesená",J293,0)</f>
        <v>0</v>
      </c>
      <c r="BH293" s="214">
        <f>IF(N293="sníž. přenesená",J293,0)</f>
        <v>0</v>
      </c>
      <c r="BI293" s="214">
        <f>IF(N293="nulová",J293,0)</f>
        <v>0</v>
      </c>
      <c r="BJ293" s="25" t="s">
        <v>144</v>
      </c>
      <c r="BK293" s="214">
        <f>ROUND(I293*H293,2)</f>
        <v>0</v>
      </c>
      <c r="BL293" s="25" t="s">
        <v>143</v>
      </c>
      <c r="BM293" s="25" t="s">
        <v>426</v>
      </c>
    </row>
    <row r="294" s="12" customFormat="1">
      <c r="B294" s="223"/>
      <c r="D294" s="216" t="s">
        <v>146</v>
      </c>
      <c r="F294" s="225" t="s">
        <v>427</v>
      </c>
      <c r="H294" s="226">
        <v>114.699</v>
      </c>
      <c r="I294" s="227"/>
      <c r="L294" s="223"/>
      <c r="M294" s="228"/>
      <c r="N294" s="229"/>
      <c r="O294" s="229"/>
      <c r="P294" s="229"/>
      <c r="Q294" s="229"/>
      <c r="R294" s="229"/>
      <c r="S294" s="229"/>
      <c r="T294" s="230"/>
      <c r="AT294" s="224" t="s">
        <v>146</v>
      </c>
      <c r="AU294" s="224" t="s">
        <v>155</v>
      </c>
      <c r="AV294" s="12" t="s">
        <v>144</v>
      </c>
      <c r="AW294" s="12" t="s">
        <v>6</v>
      </c>
      <c r="AX294" s="12" t="s">
        <v>17</v>
      </c>
      <c r="AY294" s="224" t="s">
        <v>136</v>
      </c>
    </row>
    <row r="295" s="1" customFormat="1" ht="25.5" customHeight="1">
      <c r="B295" s="202"/>
      <c r="C295" s="203" t="s">
        <v>428</v>
      </c>
      <c r="D295" s="203" t="s">
        <v>138</v>
      </c>
      <c r="E295" s="204" t="s">
        <v>429</v>
      </c>
      <c r="F295" s="205" t="s">
        <v>430</v>
      </c>
      <c r="G295" s="206" t="s">
        <v>141</v>
      </c>
      <c r="H295" s="207">
        <v>783.875</v>
      </c>
      <c r="I295" s="208"/>
      <c r="J295" s="209">
        <f>ROUND(I295*H295,2)</f>
        <v>0</v>
      </c>
      <c r="K295" s="205" t="s">
        <v>142</v>
      </c>
      <c r="L295" s="47"/>
      <c r="M295" s="210" t="s">
        <v>5</v>
      </c>
      <c r="N295" s="211" t="s">
        <v>44</v>
      </c>
      <c r="O295" s="48"/>
      <c r="P295" s="212">
        <f>O295*H295</f>
        <v>0</v>
      </c>
      <c r="Q295" s="212">
        <v>6.0000000000000002E-05</v>
      </c>
      <c r="R295" s="212">
        <f>Q295*H295</f>
        <v>0.047032499999999998</v>
      </c>
      <c r="S295" s="212">
        <v>0</v>
      </c>
      <c r="T295" s="213">
        <f>S295*H295</f>
        <v>0</v>
      </c>
      <c r="AR295" s="25" t="s">
        <v>143</v>
      </c>
      <c r="AT295" s="25" t="s">
        <v>138</v>
      </c>
      <c r="AU295" s="25" t="s">
        <v>155</v>
      </c>
      <c r="AY295" s="25" t="s">
        <v>136</v>
      </c>
      <c r="BE295" s="214">
        <f>IF(N295="základní",J295,0)</f>
        <v>0</v>
      </c>
      <c r="BF295" s="214">
        <f>IF(N295="snížená",J295,0)</f>
        <v>0</v>
      </c>
      <c r="BG295" s="214">
        <f>IF(N295="zákl. přenesená",J295,0)</f>
        <v>0</v>
      </c>
      <c r="BH295" s="214">
        <f>IF(N295="sníž. přenesená",J295,0)</f>
        <v>0</v>
      </c>
      <c r="BI295" s="214">
        <f>IF(N295="nulová",J295,0)</f>
        <v>0</v>
      </c>
      <c r="BJ295" s="25" t="s">
        <v>144</v>
      </c>
      <c r="BK295" s="214">
        <f>ROUND(I295*H295,2)</f>
        <v>0</v>
      </c>
      <c r="BL295" s="25" t="s">
        <v>143</v>
      </c>
      <c r="BM295" s="25" t="s">
        <v>431</v>
      </c>
    </row>
    <row r="296" s="11" customFormat="1">
      <c r="B296" s="215"/>
      <c r="D296" s="216" t="s">
        <v>146</v>
      </c>
      <c r="E296" s="217" t="s">
        <v>5</v>
      </c>
      <c r="F296" s="218" t="s">
        <v>324</v>
      </c>
      <c r="H296" s="217" t="s">
        <v>5</v>
      </c>
      <c r="I296" s="219"/>
      <c r="L296" s="215"/>
      <c r="M296" s="220"/>
      <c r="N296" s="221"/>
      <c r="O296" s="221"/>
      <c r="P296" s="221"/>
      <c r="Q296" s="221"/>
      <c r="R296" s="221"/>
      <c r="S296" s="221"/>
      <c r="T296" s="222"/>
      <c r="AT296" s="217" t="s">
        <v>146</v>
      </c>
      <c r="AU296" s="217" t="s">
        <v>155</v>
      </c>
      <c r="AV296" s="11" t="s">
        <v>17</v>
      </c>
      <c r="AW296" s="11" t="s">
        <v>35</v>
      </c>
      <c r="AX296" s="11" t="s">
        <v>72</v>
      </c>
      <c r="AY296" s="217" t="s">
        <v>136</v>
      </c>
    </row>
    <row r="297" s="12" customFormat="1">
      <c r="B297" s="223"/>
      <c r="D297" s="216" t="s">
        <v>146</v>
      </c>
      <c r="E297" s="224" t="s">
        <v>5</v>
      </c>
      <c r="F297" s="225" t="s">
        <v>325</v>
      </c>
      <c r="H297" s="226">
        <v>783.875</v>
      </c>
      <c r="I297" s="227"/>
      <c r="L297" s="223"/>
      <c r="M297" s="228"/>
      <c r="N297" s="229"/>
      <c r="O297" s="229"/>
      <c r="P297" s="229"/>
      <c r="Q297" s="229"/>
      <c r="R297" s="229"/>
      <c r="S297" s="229"/>
      <c r="T297" s="230"/>
      <c r="AT297" s="224" t="s">
        <v>146</v>
      </c>
      <c r="AU297" s="224" t="s">
        <v>155</v>
      </c>
      <c r="AV297" s="12" t="s">
        <v>144</v>
      </c>
      <c r="AW297" s="12" t="s">
        <v>35</v>
      </c>
      <c r="AX297" s="12" t="s">
        <v>17</v>
      </c>
      <c r="AY297" s="224" t="s">
        <v>136</v>
      </c>
    </row>
    <row r="298" s="1" customFormat="1" ht="38.25" customHeight="1">
      <c r="B298" s="202"/>
      <c r="C298" s="203" t="s">
        <v>432</v>
      </c>
      <c r="D298" s="203" t="s">
        <v>138</v>
      </c>
      <c r="E298" s="204" t="s">
        <v>433</v>
      </c>
      <c r="F298" s="205" t="s">
        <v>434</v>
      </c>
      <c r="G298" s="206" t="s">
        <v>207</v>
      </c>
      <c r="H298" s="207">
        <v>412.77999999999997</v>
      </c>
      <c r="I298" s="208"/>
      <c r="J298" s="209">
        <f>ROUND(I298*H298,2)</f>
        <v>0</v>
      </c>
      <c r="K298" s="205" t="s">
        <v>142</v>
      </c>
      <c r="L298" s="47"/>
      <c r="M298" s="210" t="s">
        <v>5</v>
      </c>
      <c r="N298" s="211" t="s">
        <v>44</v>
      </c>
      <c r="O298" s="48"/>
      <c r="P298" s="212">
        <f>O298*H298</f>
        <v>0</v>
      </c>
      <c r="Q298" s="212">
        <v>0.0033899999999999998</v>
      </c>
      <c r="R298" s="212">
        <f>Q298*H298</f>
        <v>1.3993241999999999</v>
      </c>
      <c r="S298" s="212">
        <v>0</v>
      </c>
      <c r="T298" s="213">
        <f>S298*H298</f>
        <v>0</v>
      </c>
      <c r="AR298" s="25" t="s">
        <v>143</v>
      </c>
      <c r="AT298" s="25" t="s">
        <v>138</v>
      </c>
      <c r="AU298" s="25" t="s">
        <v>155</v>
      </c>
      <c r="AY298" s="25" t="s">
        <v>136</v>
      </c>
      <c r="BE298" s="214">
        <f>IF(N298="základní",J298,0)</f>
        <v>0</v>
      </c>
      <c r="BF298" s="214">
        <f>IF(N298="snížená",J298,0)</f>
        <v>0</v>
      </c>
      <c r="BG298" s="214">
        <f>IF(N298="zákl. přenesená",J298,0)</f>
        <v>0</v>
      </c>
      <c r="BH298" s="214">
        <f>IF(N298="sníž. přenesená",J298,0)</f>
        <v>0</v>
      </c>
      <c r="BI298" s="214">
        <f>IF(N298="nulová",J298,0)</f>
        <v>0</v>
      </c>
      <c r="BJ298" s="25" t="s">
        <v>144</v>
      </c>
      <c r="BK298" s="214">
        <f>ROUND(I298*H298,2)</f>
        <v>0</v>
      </c>
      <c r="BL298" s="25" t="s">
        <v>143</v>
      </c>
      <c r="BM298" s="25" t="s">
        <v>435</v>
      </c>
    </row>
    <row r="299" s="11" customFormat="1">
      <c r="B299" s="215"/>
      <c r="D299" s="216" t="s">
        <v>146</v>
      </c>
      <c r="E299" s="217" t="s">
        <v>5</v>
      </c>
      <c r="F299" s="218" t="s">
        <v>436</v>
      </c>
      <c r="H299" s="217" t="s">
        <v>5</v>
      </c>
      <c r="I299" s="219"/>
      <c r="L299" s="215"/>
      <c r="M299" s="220"/>
      <c r="N299" s="221"/>
      <c r="O299" s="221"/>
      <c r="P299" s="221"/>
      <c r="Q299" s="221"/>
      <c r="R299" s="221"/>
      <c r="S299" s="221"/>
      <c r="T299" s="222"/>
      <c r="AT299" s="217" t="s">
        <v>146</v>
      </c>
      <c r="AU299" s="217" t="s">
        <v>155</v>
      </c>
      <c r="AV299" s="11" t="s">
        <v>17</v>
      </c>
      <c r="AW299" s="11" t="s">
        <v>35</v>
      </c>
      <c r="AX299" s="11" t="s">
        <v>72</v>
      </c>
      <c r="AY299" s="217" t="s">
        <v>136</v>
      </c>
    </row>
    <row r="300" s="12" customFormat="1">
      <c r="B300" s="223"/>
      <c r="D300" s="216" t="s">
        <v>146</v>
      </c>
      <c r="E300" s="224" t="s">
        <v>5</v>
      </c>
      <c r="F300" s="225" t="s">
        <v>209</v>
      </c>
      <c r="H300" s="226">
        <v>7.4500000000000002</v>
      </c>
      <c r="I300" s="227"/>
      <c r="L300" s="223"/>
      <c r="M300" s="228"/>
      <c r="N300" s="229"/>
      <c r="O300" s="229"/>
      <c r="P300" s="229"/>
      <c r="Q300" s="229"/>
      <c r="R300" s="229"/>
      <c r="S300" s="229"/>
      <c r="T300" s="230"/>
      <c r="AT300" s="224" t="s">
        <v>146</v>
      </c>
      <c r="AU300" s="224" t="s">
        <v>155</v>
      </c>
      <c r="AV300" s="12" t="s">
        <v>144</v>
      </c>
      <c r="AW300" s="12" t="s">
        <v>35</v>
      </c>
      <c r="AX300" s="12" t="s">
        <v>72</v>
      </c>
      <c r="AY300" s="224" t="s">
        <v>136</v>
      </c>
    </row>
    <row r="301" s="12" customFormat="1">
      <c r="B301" s="223"/>
      <c r="D301" s="216" t="s">
        <v>146</v>
      </c>
      <c r="E301" s="224" t="s">
        <v>5</v>
      </c>
      <c r="F301" s="225" t="s">
        <v>209</v>
      </c>
      <c r="H301" s="226">
        <v>7.4500000000000002</v>
      </c>
      <c r="I301" s="227"/>
      <c r="L301" s="223"/>
      <c r="M301" s="228"/>
      <c r="N301" s="229"/>
      <c r="O301" s="229"/>
      <c r="P301" s="229"/>
      <c r="Q301" s="229"/>
      <c r="R301" s="229"/>
      <c r="S301" s="229"/>
      <c r="T301" s="230"/>
      <c r="AT301" s="224" t="s">
        <v>146</v>
      </c>
      <c r="AU301" s="224" t="s">
        <v>155</v>
      </c>
      <c r="AV301" s="12" t="s">
        <v>144</v>
      </c>
      <c r="AW301" s="12" t="s">
        <v>35</v>
      </c>
      <c r="AX301" s="12" t="s">
        <v>72</v>
      </c>
      <c r="AY301" s="224" t="s">
        <v>136</v>
      </c>
    </row>
    <row r="302" s="12" customFormat="1">
      <c r="B302" s="223"/>
      <c r="D302" s="216" t="s">
        <v>146</v>
      </c>
      <c r="E302" s="224" t="s">
        <v>5</v>
      </c>
      <c r="F302" s="225" t="s">
        <v>210</v>
      </c>
      <c r="H302" s="226">
        <v>5.6500000000000004</v>
      </c>
      <c r="I302" s="227"/>
      <c r="L302" s="223"/>
      <c r="M302" s="228"/>
      <c r="N302" s="229"/>
      <c r="O302" s="229"/>
      <c r="P302" s="229"/>
      <c r="Q302" s="229"/>
      <c r="R302" s="229"/>
      <c r="S302" s="229"/>
      <c r="T302" s="230"/>
      <c r="AT302" s="224" t="s">
        <v>146</v>
      </c>
      <c r="AU302" s="224" t="s">
        <v>155</v>
      </c>
      <c r="AV302" s="12" t="s">
        <v>144</v>
      </c>
      <c r="AW302" s="12" t="s">
        <v>35</v>
      </c>
      <c r="AX302" s="12" t="s">
        <v>72</v>
      </c>
      <c r="AY302" s="224" t="s">
        <v>136</v>
      </c>
    </row>
    <row r="303" s="12" customFormat="1">
      <c r="B303" s="223"/>
      <c r="D303" s="216" t="s">
        <v>146</v>
      </c>
      <c r="E303" s="224" t="s">
        <v>5</v>
      </c>
      <c r="F303" s="225" t="s">
        <v>211</v>
      </c>
      <c r="H303" s="226">
        <v>22.050000000000001</v>
      </c>
      <c r="I303" s="227"/>
      <c r="L303" s="223"/>
      <c r="M303" s="228"/>
      <c r="N303" s="229"/>
      <c r="O303" s="229"/>
      <c r="P303" s="229"/>
      <c r="Q303" s="229"/>
      <c r="R303" s="229"/>
      <c r="S303" s="229"/>
      <c r="T303" s="230"/>
      <c r="AT303" s="224" t="s">
        <v>146</v>
      </c>
      <c r="AU303" s="224" t="s">
        <v>155</v>
      </c>
      <c r="AV303" s="12" t="s">
        <v>144</v>
      </c>
      <c r="AW303" s="12" t="s">
        <v>35</v>
      </c>
      <c r="AX303" s="12" t="s">
        <v>72</v>
      </c>
      <c r="AY303" s="224" t="s">
        <v>136</v>
      </c>
    </row>
    <row r="304" s="12" customFormat="1">
      <c r="B304" s="223"/>
      <c r="D304" s="216" t="s">
        <v>146</v>
      </c>
      <c r="E304" s="224" t="s">
        <v>5</v>
      </c>
      <c r="F304" s="225" t="s">
        <v>212</v>
      </c>
      <c r="H304" s="226">
        <v>22.399999999999999</v>
      </c>
      <c r="I304" s="227"/>
      <c r="L304" s="223"/>
      <c r="M304" s="228"/>
      <c r="N304" s="229"/>
      <c r="O304" s="229"/>
      <c r="P304" s="229"/>
      <c r="Q304" s="229"/>
      <c r="R304" s="229"/>
      <c r="S304" s="229"/>
      <c r="T304" s="230"/>
      <c r="AT304" s="224" t="s">
        <v>146</v>
      </c>
      <c r="AU304" s="224" t="s">
        <v>155</v>
      </c>
      <c r="AV304" s="12" t="s">
        <v>144</v>
      </c>
      <c r="AW304" s="12" t="s">
        <v>35</v>
      </c>
      <c r="AX304" s="12" t="s">
        <v>72</v>
      </c>
      <c r="AY304" s="224" t="s">
        <v>136</v>
      </c>
    </row>
    <row r="305" s="12" customFormat="1">
      <c r="B305" s="223"/>
      <c r="D305" s="216" t="s">
        <v>146</v>
      </c>
      <c r="E305" s="224" t="s">
        <v>5</v>
      </c>
      <c r="F305" s="225" t="s">
        <v>213</v>
      </c>
      <c r="H305" s="226">
        <v>336.30000000000001</v>
      </c>
      <c r="I305" s="227"/>
      <c r="L305" s="223"/>
      <c r="M305" s="228"/>
      <c r="N305" s="229"/>
      <c r="O305" s="229"/>
      <c r="P305" s="229"/>
      <c r="Q305" s="229"/>
      <c r="R305" s="229"/>
      <c r="S305" s="229"/>
      <c r="T305" s="230"/>
      <c r="AT305" s="224" t="s">
        <v>146</v>
      </c>
      <c r="AU305" s="224" t="s">
        <v>155</v>
      </c>
      <c r="AV305" s="12" t="s">
        <v>144</v>
      </c>
      <c r="AW305" s="12" t="s">
        <v>35</v>
      </c>
      <c r="AX305" s="12" t="s">
        <v>72</v>
      </c>
      <c r="AY305" s="224" t="s">
        <v>136</v>
      </c>
    </row>
    <row r="306" s="12" customFormat="1">
      <c r="B306" s="223"/>
      <c r="D306" s="216" t="s">
        <v>146</v>
      </c>
      <c r="E306" s="224" t="s">
        <v>5</v>
      </c>
      <c r="F306" s="225" t="s">
        <v>214</v>
      </c>
      <c r="H306" s="226">
        <v>11.48</v>
      </c>
      <c r="I306" s="227"/>
      <c r="L306" s="223"/>
      <c r="M306" s="228"/>
      <c r="N306" s="229"/>
      <c r="O306" s="229"/>
      <c r="P306" s="229"/>
      <c r="Q306" s="229"/>
      <c r="R306" s="229"/>
      <c r="S306" s="229"/>
      <c r="T306" s="230"/>
      <c r="AT306" s="224" t="s">
        <v>146</v>
      </c>
      <c r="AU306" s="224" t="s">
        <v>155</v>
      </c>
      <c r="AV306" s="12" t="s">
        <v>144</v>
      </c>
      <c r="AW306" s="12" t="s">
        <v>35</v>
      </c>
      <c r="AX306" s="12" t="s">
        <v>72</v>
      </c>
      <c r="AY306" s="224" t="s">
        <v>136</v>
      </c>
    </row>
    <row r="307" s="13" customFormat="1">
      <c r="B307" s="231"/>
      <c r="D307" s="216" t="s">
        <v>146</v>
      </c>
      <c r="E307" s="232" t="s">
        <v>5</v>
      </c>
      <c r="F307" s="233" t="s">
        <v>203</v>
      </c>
      <c r="H307" s="234">
        <v>412.77999999999997</v>
      </c>
      <c r="I307" s="235"/>
      <c r="L307" s="231"/>
      <c r="M307" s="236"/>
      <c r="N307" s="237"/>
      <c r="O307" s="237"/>
      <c r="P307" s="237"/>
      <c r="Q307" s="237"/>
      <c r="R307" s="237"/>
      <c r="S307" s="237"/>
      <c r="T307" s="238"/>
      <c r="AT307" s="232" t="s">
        <v>146</v>
      </c>
      <c r="AU307" s="232" t="s">
        <v>155</v>
      </c>
      <c r="AV307" s="13" t="s">
        <v>143</v>
      </c>
      <c r="AW307" s="13" t="s">
        <v>35</v>
      </c>
      <c r="AX307" s="13" t="s">
        <v>17</v>
      </c>
      <c r="AY307" s="232" t="s">
        <v>136</v>
      </c>
    </row>
    <row r="308" s="1" customFormat="1" ht="16.5" customHeight="1">
      <c r="B308" s="202"/>
      <c r="C308" s="239" t="s">
        <v>437</v>
      </c>
      <c r="D308" s="239" t="s">
        <v>216</v>
      </c>
      <c r="E308" s="240" t="s">
        <v>438</v>
      </c>
      <c r="F308" s="241" t="s">
        <v>439</v>
      </c>
      <c r="G308" s="242" t="s">
        <v>141</v>
      </c>
      <c r="H308" s="243">
        <v>158.91999999999999</v>
      </c>
      <c r="I308" s="244"/>
      <c r="J308" s="245">
        <f>ROUND(I308*H308,2)</f>
        <v>0</v>
      </c>
      <c r="K308" s="241" t="s">
        <v>142</v>
      </c>
      <c r="L308" s="246"/>
      <c r="M308" s="247" t="s">
        <v>5</v>
      </c>
      <c r="N308" s="248" t="s">
        <v>44</v>
      </c>
      <c r="O308" s="48"/>
      <c r="P308" s="212">
        <f>O308*H308</f>
        <v>0</v>
      </c>
      <c r="Q308" s="212">
        <v>0.00051000000000000004</v>
      </c>
      <c r="R308" s="212">
        <f>Q308*H308</f>
        <v>0.081049200000000002</v>
      </c>
      <c r="S308" s="212">
        <v>0</v>
      </c>
      <c r="T308" s="213">
        <f>S308*H308</f>
        <v>0</v>
      </c>
      <c r="AR308" s="25" t="s">
        <v>177</v>
      </c>
      <c r="AT308" s="25" t="s">
        <v>216</v>
      </c>
      <c r="AU308" s="25" t="s">
        <v>155</v>
      </c>
      <c r="AY308" s="25" t="s">
        <v>136</v>
      </c>
      <c r="BE308" s="214">
        <f>IF(N308="základní",J308,0)</f>
        <v>0</v>
      </c>
      <c r="BF308" s="214">
        <f>IF(N308="snížená",J308,0)</f>
        <v>0</v>
      </c>
      <c r="BG308" s="214">
        <f>IF(N308="zákl. přenesená",J308,0)</f>
        <v>0</v>
      </c>
      <c r="BH308" s="214">
        <f>IF(N308="sníž. přenesená",J308,0)</f>
        <v>0</v>
      </c>
      <c r="BI308" s="214">
        <f>IF(N308="nulová",J308,0)</f>
        <v>0</v>
      </c>
      <c r="BJ308" s="25" t="s">
        <v>144</v>
      </c>
      <c r="BK308" s="214">
        <f>ROUND(I308*H308,2)</f>
        <v>0</v>
      </c>
      <c r="BL308" s="25" t="s">
        <v>143</v>
      </c>
      <c r="BM308" s="25" t="s">
        <v>440</v>
      </c>
    </row>
    <row r="309" s="12" customFormat="1">
      <c r="B309" s="223"/>
      <c r="D309" s="216" t="s">
        <v>146</v>
      </c>
      <c r="E309" s="224" t="s">
        <v>5</v>
      </c>
      <c r="F309" s="225" t="s">
        <v>441</v>
      </c>
      <c r="H309" s="226">
        <v>144.47300000000001</v>
      </c>
      <c r="I309" s="227"/>
      <c r="L309" s="223"/>
      <c r="M309" s="228"/>
      <c r="N309" s="229"/>
      <c r="O309" s="229"/>
      <c r="P309" s="229"/>
      <c r="Q309" s="229"/>
      <c r="R309" s="229"/>
      <c r="S309" s="229"/>
      <c r="T309" s="230"/>
      <c r="AT309" s="224" t="s">
        <v>146</v>
      </c>
      <c r="AU309" s="224" t="s">
        <v>155</v>
      </c>
      <c r="AV309" s="12" t="s">
        <v>144</v>
      </c>
      <c r="AW309" s="12" t="s">
        <v>35</v>
      </c>
      <c r="AX309" s="12" t="s">
        <v>17</v>
      </c>
      <c r="AY309" s="224" t="s">
        <v>136</v>
      </c>
    </row>
    <row r="310" s="12" customFormat="1">
      <c r="B310" s="223"/>
      <c r="D310" s="216" t="s">
        <v>146</v>
      </c>
      <c r="F310" s="225" t="s">
        <v>442</v>
      </c>
      <c r="H310" s="226">
        <v>158.91999999999999</v>
      </c>
      <c r="I310" s="227"/>
      <c r="L310" s="223"/>
      <c r="M310" s="228"/>
      <c r="N310" s="229"/>
      <c r="O310" s="229"/>
      <c r="P310" s="229"/>
      <c r="Q310" s="229"/>
      <c r="R310" s="229"/>
      <c r="S310" s="229"/>
      <c r="T310" s="230"/>
      <c r="AT310" s="224" t="s">
        <v>146</v>
      </c>
      <c r="AU310" s="224" t="s">
        <v>155</v>
      </c>
      <c r="AV310" s="12" t="s">
        <v>144</v>
      </c>
      <c r="AW310" s="12" t="s">
        <v>6</v>
      </c>
      <c r="AX310" s="12" t="s">
        <v>17</v>
      </c>
      <c r="AY310" s="224" t="s">
        <v>136</v>
      </c>
    </row>
    <row r="311" s="1" customFormat="1" ht="38.25" customHeight="1">
      <c r="B311" s="202"/>
      <c r="C311" s="203" t="s">
        <v>443</v>
      </c>
      <c r="D311" s="203" t="s">
        <v>138</v>
      </c>
      <c r="E311" s="204" t="s">
        <v>433</v>
      </c>
      <c r="F311" s="205" t="s">
        <v>434</v>
      </c>
      <c r="G311" s="206" t="s">
        <v>207</v>
      </c>
      <c r="H311" s="207">
        <v>101.66</v>
      </c>
      <c r="I311" s="208"/>
      <c r="J311" s="209">
        <f>ROUND(I311*H311,2)</f>
        <v>0</v>
      </c>
      <c r="K311" s="205" t="s">
        <v>142</v>
      </c>
      <c r="L311" s="47"/>
      <c r="M311" s="210" t="s">
        <v>5</v>
      </c>
      <c r="N311" s="211" t="s">
        <v>44</v>
      </c>
      <c r="O311" s="48"/>
      <c r="P311" s="212">
        <f>O311*H311</f>
        <v>0</v>
      </c>
      <c r="Q311" s="212">
        <v>0.0033899999999999998</v>
      </c>
      <c r="R311" s="212">
        <f>Q311*H311</f>
        <v>0.34462739999999997</v>
      </c>
      <c r="S311" s="212">
        <v>0</v>
      </c>
      <c r="T311" s="213">
        <f>S311*H311</f>
        <v>0</v>
      </c>
      <c r="AR311" s="25" t="s">
        <v>143</v>
      </c>
      <c r="AT311" s="25" t="s">
        <v>138</v>
      </c>
      <c r="AU311" s="25" t="s">
        <v>155</v>
      </c>
      <c r="AY311" s="25" t="s">
        <v>136</v>
      </c>
      <c r="BE311" s="214">
        <f>IF(N311="základní",J311,0)</f>
        <v>0</v>
      </c>
      <c r="BF311" s="214">
        <f>IF(N311="snížená",J311,0)</f>
        <v>0</v>
      </c>
      <c r="BG311" s="214">
        <f>IF(N311="zákl. přenesená",J311,0)</f>
        <v>0</v>
      </c>
      <c r="BH311" s="214">
        <f>IF(N311="sníž. přenesená",J311,0)</f>
        <v>0</v>
      </c>
      <c r="BI311" s="214">
        <f>IF(N311="nulová",J311,0)</f>
        <v>0</v>
      </c>
      <c r="BJ311" s="25" t="s">
        <v>144</v>
      </c>
      <c r="BK311" s="214">
        <f>ROUND(I311*H311,2)</f>
        <v>0</v>
      </c>
      <c r="BL311" s="25" t="s">
        <v>143</v>
      </c>
      <c r="BM311" s="25" t="s">
        <v>444</v>
      </c>
    </row>
    <row r="312" s="11" customFormat="1">
      <c r="B312" s="215"/>
      <c r="D312" s="216" t="s">
        <v>146</v>
      </c>
      <c r="E312" s="217" t="s">
        <v>5</v>
      </c>
      <c r="F312" s="218" t="s">
        <v>445</v>
      </c>
      <c r="H312" s="217" t="s">
        <v>5</v>
      </c>
      <c r="I312" s="219"/>
      <c r="L312" s="215"/>
      <c r="M312" s="220"/>
      <c r="N312" s="221"/>
      <c r="O312" s="221"/>
      <c r="P312" s="221"/>
      <c r="Q312" s="221"/>
      <c r="R312" s="221"/>
      <c r="S312" s="221"/>
      <c r="T312" s="222"/>
      <c r="AT312" s="217" t="s">
        <v>146</v>
      </c>
      <c r="AU312" s="217" t="s">
        <v>155</v>
      </c>
      <c r="AV312" s="11" t="s">
        <v>17</v>
      </c>
      <c r="AW312" s="11" t="s">
        <v>35</v>
      </c>
      <c r="AX312" s="11" t="s">
        <v>72</v>
      </c>
      <c r="AY312" s="217" t="s">
        <v>136</v>
      </c>
    </row>
    <row r="313" s="11" customFormat="1">
      <c r="B313" s="215"/>
      <c r="D313" s="216" t="s">
        <v>146</v>
      </c>
      <c r="E313" s="217" t="s">
        <v>5</v>
      </c>
      <c r="F313" s="218" t="s">
        <v>446</v>
      </c>
      <c r="H313" s="217" t="s">
        <v>5</v>
      </c>
      <c r="I313" s="219"/>
      <c r="L313" s="215"/>
      <c r="M313" s="220"/>
      <c r="N313" s="221"/>
      <c r="O313" s="221"/>
      <c r="P313" s="221"/>
      <c r="Q313" s="221"/>
      <c r="R313" s="221"/>
      <c r="S313" s="221"/>
      <c r="T313" s="222"/>
      <c r="AT313" s="217" t="s">
        <v>146</v>
      </c>
      <c r="AU313" s="217" t="s">
        <v>155</v>
      </c>
      <c r="AV313" s="11" t="s">
        <v>17</v>
      </c>
      <c r="AW313" s="11" t="s">
        <v>35</v>
      </c>
      <c r="AX313" s="11" t="s">
        <v>72</v>
      </c>
      <c r="AY313" s="217" t="s">
        <v>136</v>
      </c>
    </row>
    <row r="314" s="12" customFormat="1">
      <c r="B314" s="223"/>
      <c r="D314" s="216" t="s">
        <v>146</v>
      </c>
      <c r="E314" s="224" t="s">
        <v>5</v>
      </c>
      <c r="F314" s="225" t="s">
        <v>447</v>
      </c>
      <c r="H314" s="226">
        <v>10.08</v>
      </c>
      <c r="I314" s="227"/>
      <c r="L314" s="223"/>
      <c r="M314" s="228"/>
      <c r="N314" s="229"/>
      <c r="O314" s="229"/>
      <c r="P314" s="229"/>
      <c r="Q314" s="229"/>
      <c r="R314" s="229"/>
      <c r="S314" s="229"/>
      <c r="T314" s="230"/>
      <c r="AT314" s="224" t="s">
        <v>146</v>
      </c>
      <c r="AU314" s="224" t="s">
        <v>155</v>
      </c>
      <c r="AV314" s="12" t="s">
        <v>144</v>
      </c>
      <c r="AW314" s="12" t="s">
        <v>35</v>
      </c>
      <c r="AX314" s="12" t="s">
        <v>72</v>
      </c>
      <c r="AY314" s="224" t="s">
        <v>136</v>
      </c>
    </row>
    <row r="315" s="11" customFormat="1">
      <c r="B315" s="215"/>
      <c r="D315" s="216" t="s">
        <v>146</v>
      </c>
      <c r="E315" s="217" t="s">
        <v>5</v>
      </c>
      <c r="F315" s="218" t="s">
        <v>448</v>
      </c>
      <c r="H315" s="217" t="s">
        <v>5</v>
      </c>
      <c r="I315" s="219"/>
      <c r="L315" s="215"/>
      <c r="M315" s="220"/>
      <c r="N315" s="221"/>
      <c r="O315" s="221"/>
      <c r="P315" s="221"/>
      <c r="Q315" s="221"/>
      <c r="R315" s="221"/>
      <c r="S315" s="221"/>
      <c r="T315" s="222"/>
      <c r="AT315" s="217" t="s">
        <v>146</v>
      </c>
      <c r="AU315" s="217" t="s">
        <v>155</v>
      </c>
      <c r="AV315" s="11" t="s">
        <v>17</v>
      </c>
      <c r="AW315" s="11" t="s">
        <v>35</v>
      </c>
      <c r="AX315" s="11" t="s">
        <v>72</v>
      </c>
      <c r="AY315" s="217" t="s">
        <v>136</v>
      </c>
    </row>
    <row r="316" s="12" customFormat="1">
      <c r="B316" s="223"/>
      <c r="D316" s="216" t="s">
        <v>146</v>
      </c>
      <c r="E316" s="224" t="s">
        <v>5</v>
      </c>
      <c r="F316" s="225" t="s">
        <v>449</v>
      </c>
      <c r="H316" s="226">
        <v>88.5</v>
      </c>
      <c r="I316" s="227"/>
      <c r="L316" s="223"/>
      <c r="M316" s="228"/>
      <c r="N316" s="229"/>
      <c r="O316" s="229"/>
      <c r="P316" s="229"/>
      <c r="Q316" s="229"/>
      <c r="R316" s="229"/>
      <c r="S316" s="229"/>
      <c r="T316" s="230"/>
      <c r="AT316" s="224" t="s">
        <v>146</v>
      </c>
      <c r="AU316" s="224" t="s">
        <v>155</v>
      </c>
      <c r="AV316" s="12" t="s">
        <v>144</v>
      </c>
      <c r="AW316" s="12" t="s">
        <v>35</v>
      </c>
      <c r="AX316" s="12" t="s">
        <v>72</v>
      </c>
      <c r="AY316" s="224" t="s">
        <v>136</v>
      </c>
    </row>
    <row r="317" s="11" customFormat="1">
      <c r="B317" s="215"/>
      <c r="D317" s="216" t="s">
        <v>146</v>
      </c>
      <c r="E317" s="217" t="s">
        <v>5</v>
      </c>
      <c r="F317" s="218" t="s">
        <v>450</v>
      </c>
      <c r="H317" s="217" t="s">
        <v>5</v>
      </c>
      <c r="I317" s="219"/>
      <c r="L317" s="215"/>
      <c r="M317" s="220"/>
      <c r="N317" s="221"/>
      <c r="O317" s="221"/>
      <c r="P317" s="221"/>
      <c r="Q317" s="221"/>
      <c r="R317" s="221"/>
      <c r="S317" s="221"/>
      <c r="T317" s="222"/>
      <c r="AT317" s="217" t="s">
        <v>146</v>
      </c>
      <c r="AU317" s="217" t="s">
        <v>155</v>
      </c>
      <c r="AV317" s="11" t="s">
        <v>17</v>
      </c>
      <c r="AW317" s="11" t="s">
        <v>35</v>
      </c>
      <c r="AX317" s="11" t="s">
        <v>72</v>
      </c>
      <c r="AY317" s="217" t="s">
        <v>136</v>
      </c>
    </row>
    <row r="318" s="12" customFormat="1">
      <c r="B318" s="223"/>
      <c r="D318" s="216" t="s">
        <v>146</v>
      </c>
      <c r="E318" s="224" t="s">
        <v>5</v>
      </c>
      <c r="F318" s="225" t="s">
        <v>451</v>
      </c>
      <c r="H318" s="226">
        <v>3.0800000000000001</v>
      </c>
      <c r="I318" s="227"/>
      <c r="L318" s="223"/>
      <c r="M318" s="228"/>
      <c r="N318" s="229"/>
      <c r="O318" s="229"/>
      <c r="P318" s="229"/>
      <c r="Q318" s="229"/>
      <c r="R318" s="229"/>
      <c r="S318" s="229"/>
      <c r="T318" s="230"/>
      <c r="AT318" s="224" t="s">
        <v>146</v>
      </c>
      <c r="AU318" s="224" t="s">
        <v>155</v>
      </c>
      <c r="AV318" s="12" t="s">
        <v>144</v>
      </c>
      <c r="AW318" s="12" t="s">
        <v>35</v>
      </c>
      <c r="AX318" s="12" t="s">
        <v>72</v>
      </c>
      <c r="AY318" s="224" t="s">
        <v>136</v>
      </c>
    </row>
    <row r="319" s="13" customFormat="1">
      <c r="B319" s="231"/>
      <c r="D319" s="216" t="s">
        <v>146</v>
      </c>
      <c r="E319" s="232" t="s">
        <v>5</v>
      </c>
      <c r="F319" s="233" t="s">
        <v>203</v>
      </c>
      <c r="H319" s="234">
        <v>101.66</v>
      </c>
      <c r="I319" s="235"/>
      <c r="L319" s="231"/>
      <c r="M319" s="236"/>
      <c r="N319" s="237"/>
      <c r="O319" s="237"/>
      <c r="P319" s="237"/>
      <c r="Q319" s="237"/>
      <c r="R319" s="237"/>
      <c r="S319" s="237"/>
      <c r="T319" s="238"/>
      <c r="AT319" s="232" t="s">
        <v>146</v>
      </c>
      <c r="AU319" s="232" t="s">
        <v>155</v>
      </c>
      <c r="AV319" s="13" t="s">
        <v>143</v>
      </c>
      <c r="AW319" s="13" t="s">
        <v>35</v>
      </c>
      <c r="AX319" s="13" t="s">
        <v>17</v>
      </c>
      <c r="AY319" s="232" t="s">
        <v>136</v>
      </c>
    </row>
    <row r="320" s="1" customFormat="1" ht="16.5" customHeight="1">
      <c r="B320" s="202"/>
      <c r="C320" s="239" t="s">
        <v>452</v>
      </c>
      <c r="D320" s="239" t="s">
        <v>216</v>
      </c>
      <c r="E320" s="240" t="s">
        <v>453</v>
      </c>
      <c r="F320" s="241" t="s">
        <v>454</v>
      </c>
      <c r="G320" s="242" t="s">
        <v>141</v>
      </c>
      <c r="H320" s="243">
        <v>39.139000000000003</v>
      </c>
      <c r="I320" s="244"/>
      <c r="J320" s="245">
        <f>ROUND(I320*H320,2)</f>
        <v>0</v>
      </c>
      <c r="K320" s="241" t="s">
        <v>142</v>
      </c>
      <c r="L320" s="246"/>
      <c r="M320" s="247" t="s">
        <v>5</v>
      </c>
      <c r="N320" s="248" t="s">
        <v>44</v>
      </c>
      <c r="O320" s="48"/>
      <c r="P320" s="212">
        <f>O320*H320</f>
        <v>0</v>
      </c>
      <c r="Q320" s="212">
        <v>0.00089999999999999998</v>
      </c>
      <c r="R320" s="212">
        <f>Q320*H320</f>
        <v>0.035225100000000002</v>
      </c>
      <c r="S320" s="212">
        <v>0</v>
      </c>
      <c r="T320" s="213">
        <f>S320*H320</f>
        <v>0</v>
      </c>
      <c r="AR320" s="25" t="s">
        <v>177</v>
      </c>
      <c r="AT320" s="25" t="s">
        <v>216</v>
      </c>
      <c r="AU320" s="25" t="s">
        <v>155</v>
      </c>
      <c r="AY320" s="25" t="s">
        <v>136</v>
      </c>
      <c r="BE320" s="214">
        <f>IF(N320="základní",J320,0)</f>
        <v>0</v>
      </c>
      <c r="BF320" s="214">
        <f>IF(N320="snížená",J320,0)</f>
        <v>0</v>
      </c>
      <c r="BG320" s="214">
        <f>IF(N320="zákl. přenesená",J320,0)</f>
        <v>0</v>
      </c>
      <c r="BH320" s="214">
        <f>IF(N320="sníž. přenesená",J320,0)</f>
        <v>0</v>
      </c>
      <c r="BI320" s="214">
        <f>IF(N320="nulová",J320,0)</f>
        <v>0</v>
      </c>
      <c r="BJ320" s="25" t="s">
        <v>144</v>
      </c>
      <c r="BK320" s="214">
        <f>ROUND(I320*H320,2)</f>
        <v>0</v>
      </c>
      <c r="BL320" s="25" t="s">
        <v>143</v>
      </c>
      <c r="BM320" s="25" t="s">
        <v>455</v>
      </c>
    </row>
    <row r="321" s="12" customFormat="1">
      <c r="B321" s="223"/>
      <c r="D321" s="216" t="s">
        <v>146</v>
      </c>
      <c r="E321" s="224" t="s">
        <v>5</v>
      </c>
      <c r="F321" s="225" t="s">
        <v>456</v>
      </c>
      <c r="H321" s="226">
        <v>35.581000000000003</v>
      </c>
      <c r="I321" s="227"/>
      <c r="L321" s="223"/>
      <c r="M321" s="228"/>
      <c r="N321" s="229"/>
      <c r="O321" s="229"/>
      <c r="P321" s="229"/>
      <c r="Q321" s="229"/>
      <c r="R321" s="229"/>
      <c r="S321" s="229"/>
      <c r="T321" s="230"/>
      <c r="AT321" s="224" t="s">
        <v>146</v>
      </c>
      <c r="AU321" s="224" t="s">
        <v>155</v>
      </c>
      <c r="AV321" s="12" t="s">
        <v>144</v>
      </c>
      <c r="AW321" s="12" t="s">
        <v>35</v>
      </c>
      <c r="AX321" s="12" t="s">
        <v>17</v>
      </c>
      <c r="AY321" s="224" t="s">
        <v>136</v>
      </c>
    </row>
    <row r="322" s="12" customFormat="1">
      <c r="B322" s="223"/>
      <c r="D322" s="216" t="s">
        <v>146</v>
      </c>
      <c r="F322" s="225" t="s">
        <v>457</v>
      </c>
      <c r="H322" s="226">
        <v>39.139000000000003</v>
      </c>
      <c r="I322" s="227"/>
      <c r="L322" s="223"/>
      <c r="M322" s="228"/>
      <c r="N322" s="229"/>
      <c r="O322" s="229"/>
      <c r="P322" s="229"/>
      <c r="Q322" s="229"/>
      <c r="R322" s="229"/>
      <c r="S322" s="229"/>
      <c r="T322" s="230"/>
      <c r="AT322" s="224" t="s">
        <v>146</v>
      </c>
      <c r="AU322" s="224" t="s">
        <v>155</v>
      </c>
      <c r="AV322" s="12" t="s">
        <v>144</v>
      </c>
      <c r="AW322" s="12" t="s">
        <v>6</v>
      </c>
      <c r="AX322" s="12" t="s">
        <v>17</v>
      </c>
      <c r="AY322" s="224" t="s">
        <v>136</v>
      </c>
    </row>
    <row r="323" s="1" customFormat="1" ht="25.5" customHeight="1">
      <c r="B323" s="202"/>
      <c r="C323" s="203" t="s">
        <v>458</v>
      </c>
      <c r="D323" s="203" t="s">
        <v>138</v>
      </c>
      <c r="E323" s="204" t="s">
        <v>459</v>
      </c>
      <c r="F323" s="205" t="s">
        <v>460</v>
      </c>
      <c r="G323" s="206" t="s">
        <v>207</v>
      </c>
      <c r="H323" s="207">
        <v>113.5</v>
      </c>
      <c r="I323" s="208"/>
      <c r="J323" s="209">
        <f>ROUND(I323*H323,2)</f>
        <v>0</v>
      </c>
      <c r="K323" s="205" t="s">
        <v>142</v>
      </c>
      <c r="L323" s="47"/>
      <c r="M323" s="210" t="s">
        <v>5</v>
      </c>
      <c r="N323" s="211" t="s">
        <v>44</v>
      </c>
      <c r="O323" s="48"/>
      <c r="P323" s="212">
        <f>O323*H323</f>
        <v>0</v>
      </c>
      <c r="Q323" s="212">
        <v>6.0000000000000002E-05</v>
      </c>
      <c r="R323" s="212">
        <f>Q323*H323</f>
        <v>0.0068100000000000001</v>
      </c>
      <c r="S323" s="212">
        <v>0</v>
      </c>
      <c r="T323" s="213">
        <f>S323*H323</f>
        <v>0</v>
      </c>
      <c r="AR323" s="25" t="s">
        <v>143</v>
      </c>
      <c r="AT323" s="25" t="s">
        <v>138</v>
      </c>
      <c r="AU323" s="25" t="s">
        <v>155</v>
      </c>
      <c r="AY323" s="25" t="s">
        <v>136</v>
      </c>
      <c r="BE323" s="214">
        <f>IF(N323="základní",J323,0)</f>
        <v>0</v>
      </c>
      <c r="BF323" s="214">
        <f>IF(N323="snížená",J323,0)</f>
        <v>0</v>
      </c>
      <c r="BG323" s="214">
        <f>IF(N323="zákl. přenesená",J323,0)</f>
        <v>0</v>
      </c>
      <c r="BH323" s="214">
        <f>IF(N323="sníž. přenesená",J323,0)</f>
        <v>0</v>
      </c>
      <c r="BI323" s="214">
        <f>IF(N323="nulová",J323,0)</f>
        <v>0</v>
      </c>
      <c r="BJ323" s="25" t="s">
        <v>144</v>
      </c>
      <c r="BK323" s="214">
        <f>ROUND(I323*H323,2)</f>
        <v>0</v>
      </c>
      <c r="BL323" s="25" t="s">
        <v>143</v>
      </c>
      <c r="BM323" s="25" t="s">
        <v>461</v>
      </c>
    </row>
    <row r="324" s="11" customFormat="1">
      <c r="B324" s="215"/>
      <c r="D324" s="216" t="s">
        <v>146</v>
      </c>
      <c r="E324" s="217" t="s">
        <v>5</v>
      </c>
      <c r="F324" s="218" t="s">
        <v>462</v>
      </c>
      <c r="H324" s="217" t="s">
        <v>5</v>
      </c>
      <c r="I324" s="219"/>
      <c r="L324" s="215"/>
      <c r="M324" s="220"/>
      <c r="N324" s="221"/>
      <c r="O324" s="221"/>
      <c r="P324" s="221"/>
      <c r="Q324" s="221"/>
      <c r="R324" s="221"/>
      <c r="S324" s="221"/>
      <c r="T324" s="222"/>
      <c r="AT324" s="217" t="s">
        <v>146</v>
      </c>
      <c r="AU324" s="217" t="s">
        <v>155</v>
      </c>
      <c r="AV324" s="11" t="s">
        <v>17</v>
      </c>
      <c r="AW324" s="11" t="s">
        <v>35</v>
      </c>
      <c r="AX324" s="11" t="s">
        <v>72</v>
      </c>
      <c r="AY324" s="217" t="s">
        <v>136</v>
      </c>
    </row>
    <row r="325" s="12" customFormat="1">
      <c r="B325" s="223"/>
      <c r="D325" s="216" t="s">
        <v>146</v>
      </c>
      <c r="E325" s="224" t="s">
        <v>5</v>
      </c>
      <c r="F325" s="225" t="s">
        <v>463</v>
      </c>
      <c r="H325" s="226">
        <v>113.5</v>
      </c>
      <c r="I325" s="227"/>
      <c r="L325" s="223"/>
      <c r="M325" s="228"/>
      <c r="N325" s="229"/>
      <c r="O325" s="229"/>
      <c r="P325" s="229"/>
      <c r="Q325" s="229"/>
      <c r="R325" s="229"/>
      <c r="S325" s="229"/>
      <c r="T325" s="230"/>
      <c r="AT325" s="224" t="s">
        <v>146</v>
      </c>
      <c r="AU325" s="224" t="s">
        <v>155</v>
      </c>
      <c r="AV325" s="12" t="s">
        <v>144</v>
      </c>
      <c r="AW325" s="12" t="s">
        <v>35</v>
      </c>
      <c r="AX325" s="12" t="s">
        <v>17</v>
      </c>
      <c r="AY325" s="224" t="s">
        <v>136</v>
      </c>
    </row>
    <row r="326" s="1" customFormat="1" ht="16.5" customHeight="1">
      <c r="B326" s="202"/>
      <c r="C326" s="239" t="s">
        <v>464</v>
      </c>
      <c r="D326" s="239" t="s">
        <v>216</v>
      </c>
      <c r="E326" s="240" t="s">
        <v>465</v>
      </c>
      <c r="F326" s="241" t="s">
        <v>466</v>
      </c>
      <c r="G326" s="242" t="s">
        <v>207</v>
      </c>
      <c r="H326" s="243">
        <v>119.175</v>
      </c>
      <c r="I326" s="244"/>
      <c r="J326" s="245">
        <f>ROUND(I326*H326,2)</f>
        <v>0</v>
      </c>
      <c r="K326" s="241" t="s">
        <v>142</v>
      </c>
      <c r="L326" s="246"/>
      <c r="M326" s="247" t="s">
        <v>5</v>
      </c>
      <c r="N326" s="248" t="s">
        <v>44</v>
      </c>
      <c r="O326" s="48"/>
      <c r="P326" s="212">
        <f>O326*H326</f>
        <v>0</v>
      </c>
      <c r="Q326" s="212">
        <v>0.00059999999999999995</v>
      </c>
      <c r="R326" s="212">
        <f>Q326*H326</f>
        <v>0.071504999999999985</v>
      </c>
      <c r="S326" s="212">
        <v>0</v>
      </c>
      <c r="T326" s="213">
        <f>S326*H326</f>
        <v>0</v>
      </c>
      <c r="AR326" s="25" t="s">
        <v>177</v>
      </c>
      <c r="AT326" s="25" t="s">
        <v>216</v>
      </c>
      <c r="AU326" s="25" t="s">
        <v>155</v>
      </c>
      <c r="AY326" s="25" t="s">
        <v>136</v>
      </c>
      <c r="BE326" s="214">
        <f>IF(N326="základní",J326,0)</f>
        <v>0</v>
      </c>
      <c r="BF326" s="214">
        <f>IF(N326="snížená",J326,0)</f>
        <v>0</v>
      </c>
      <c r="BG326" s="214">
        <f>IF(N326="zákl. přenesená",J326,0)</f>
        <v>0</v>
      </c>
      <c r="BH326" s="214">
        <f>IF(N326="sníž. přenesená",J326,0)</f>
        <v>0</v>
      </c>
      <c r="BI326" s="214">
        <f>IF(N326="nulová",J326,0)</f>
        <v>0</v>
      </c>
      <c r="BJ326" s="25" t="s">
        <v>144</v>
      </c>
      <c r="BK326" s="214">
        <f>ROUND(I326*H326,2)</f>
        <v>0</v>
      </c>
      <c r="BL326" s="25" t="s">
        <v>143</v>
      </c>
      <c r="BM326" s="25" t="s">
        <v>467</v>
      </c>
    </row>
    <row r="327" s="12" customFormat="1">
      <c r="B327" s="223"/>
      <c r="D327" s="216" t="s">
        <v>146</v>
      </c>
      <c r="F327" s="225" t="s">
        <v>468</v>
      </c>
      <c r="H327" s="226">
        <v>119.175</v>
      </c>
      <c r="I327" s="227"/>
      <c r="L327" s="223"/>
      <c r="M327" s="228"/>
      <c r="N327" s="229"/>
      <c r="O327" s="229"/>
      <c r="P327" s="229"/>
      <c r="Q327" s="229"/>
      <c r="R327" s="229"/>
      <c r="S327" s="229"/>
      <c r="T327" s="230"/>
      <c r="AT327" s="224" t="s">
        <v>146</v>
      </c>
      <c r="AU327" s="224" t="s">
        <v>155</v>
      </c>
      <c r="AV327" s="12" t="s">
        <v>144</v>
      </c>
      <c r="AW327" s="12" t="s">
        <v>6</v>
      </c>
      <c r="AX327" s="12" t="s">
        <v>17</v>
      </c>
      <c r="AY327" s="224" t="s">
        <v>136</v>
      </c>
    </row>
    <row r="328" s="1" customFormat="1" ht="25.5" customHeight="1">
      <c r="B328" s="202"/>
      <c r="C328" s="203" t="s">
        <v>469</v>
      </c>
      <c r="D328" s="203" t="s">
        <v>138</v>
      </c>
      <c r="E328" s="204" t="s">
        <v>470</v>
      </c>
      <c r="F328" s="205" t="s">
        <v>471</v>
      </c>
      <c r="G328" s="206" t="s">
        <v>207</v>
      </c>
      <c r="H328" s="207">
        <v>101.66</v>
      </c>
      <c r="I328" s="208"/>
      <c r="J328" s="209">
        <f>ROUND(I328*H328,2)</f>
        <v>0</v>
      </c>
      <c r="K328" s="205" t="s">
        <v>142</v>
      </c>
      <c r="L328" s="47"/>
      <c r="M328" s="210" t="s">
        <v>5</v>
      </c>
      <c r="N328" s="211" t="s">
        <v>44</v>
      </c>
      <c r="O328" s="48"/>
      <c r="P328" s="212">
        <f>O328*H328</f>
        <v>0</v>
      </c>
      <c r="Q328" s="212">
        <v>0.00025000000000000001</v>
      </c>
      <c r="R328" s="212">
        <f>Q328*H328</f>
        <v>0.025415</v>
      </c>
      <c r="S328" s="212">
        <v>0</v>
      </c>
      <c r="T328" s="213">
        <f>S328*H328</f>
        <v>0</v>
      </c>
      <c r="AR328" s="25" t="s">
        <v>143</v>
      </c>
      <c r="AT328" s="25" t="s">
        <v>138</v>
      </c>
      <c r="AU328" s="25" t="s">
        <v>155</v>
      </c>
      <c r="AY328" s="25" t="s">
        <v>136</v>
      </c>
      <c r="BE328" s="214">
        <f>IF(N328="základní",J328,0)</f>
        <v>0</v>
      </c>
      <c r="BF328" s="214">
        <f>IF(N328="snížená",J328,0)</f>
        <v>0</v>
      </c>
      <c r="BG328" s="214">
        <f>IF(N328="zákl. přenesená",J328,0)</f>
        <v>0</v>
      </c>
      <c r="BH328" s="214">
        <f>IF(N328="sníž. přenesená",J328,0)</f>
        <v>0</v>
      </c>
      <c r="BI328" s="214">
        <f>IF(N328="nulová",J328,0)</f>
        <v>0</v>
      </c>
      <c r="BJ328" s="25" t="s">
        <v>144</v>
      </c>
      <c r="BK328" s="214">
        <f>ROUND(I328*H328,2)</f>
        <v>0</v>
      </c>
      <c r="BL328" s="25" t="s">
        <v>143</v>
      </c>
      <c r="BM328" s="25" t="s">
        <v>472</v>
      </c>
    </row>
    <row r="329" s="11" customFormat="1">
      <c r="B329" s="215"/>
      <c r="D329" s="216" t="s">
        <v>146</v>
      </c>
      <c r="E329" s="217" t="s">
        <v>5</v>
      </c>
      <c r="F329" s="218" t="s">
        <v>446</v>
      </c>
      <c r="H329" s="217" t="s">
        <v>5</v>
      </c>
      <c r="I329" s="219"/>
      <c r="L329" s="215"/>
      <c r="M329" s="220"/>
      <c r="N329" s="221"/>
      <c r="O329" s="221"/>
      <c r="P329" s="221"/>
      <c r="Q329" s="221"/>
      <c r="R329" s="221"/>
      <c r="S329" s="221"/>
      <c r="T329" s="222"/>
      <c r="AT329" s="217" t="s">
        <v>146</v>
      </c>
      <c r="AU329" s="217" t="s">
        <v>155</v>
      </c>
      <c r="AV329" s="11" t="s">
        <v>17</v>
      </c>
      <c r="AW329" s="11" t="s">
        <v>35</v>
      </c>
      <c r="AX329" s="11" t="s">
        <v>72</v>
      </c>
      <c r="AY329" s="217" t="s">
        <v>136</v>
      </c>
    </row>
    <row r="330" s="12" customFormat="1">
      <c r="B330" s="223"/>
      <c r="D330" s="216" t="s">
        <v>146</v>
      </c>
      <c r="E330" s="224" t="s">
        <v>5</v>
      </c>
      <c r="F330" s="225" t="s">
        <v>447</v>
      </c>
      <c r="H330" s="226">
        <v>10.08</v>
      </c>
      <c r="I330" s="227"/>
      <c r="L330" s="223"/>
      <c r="M330" s="228"/>
      <c r="N330" s="229"/>
      <c r="O330" s="229"/>
      <c r="P330" s="229"/>
      <c r="Q330" s="229"/>
      <c r="R330" s="229"/>
      <c r="S330" s="229"/>
      <c r="T330" s="230"/>
      <c r="AT330" s="224" t="s">
        <v>146</v>
      </c>
      <c r="AU330" s="224" t="s">
        <v>155</v>
      </c>
      <c r="AV330" s="12" t="s">
        <v>144</v>
      </c>
      <c r="AW330" s="12" t="s">
        <v>35</v>
      </c>
      <c r="AX330" s="12" t="s">
        <v>72</v>
      </c>
      <c r="AY330" s="224" t="s">
        <v>136</v>
      </c>
    </row>
    <row r="331" s="11" customFormat="1">
      <c r="B331" s="215"/>
      <c r="D331" s="216" t="s">
        <v>146</v>
      </c>
      <c r="E331" s="217" t="s">
        <v>5</v>
      </c>
      <c r="F331" s="218" t="s">
        <v>448</v>
      </c>
      <c r="H331" s="217" t="s">
        <v>5</v>
      </c>
      <c r="I331" s="219"/>
      <c r="L331" s="215"/>
      <c r="M331" s="220"/>
      <c r="N331" s="221"/>
      <c r="O331" s="221"/>
      <c r="P331" s="221"/>
      <c r="Q331" s="221"/>
      <c r="R331" s="221"/>
      <c r="S331" s="221"/>
      <c r="T331" s="222"/>
      <c r="AT331" s="217" t="s">
        <v>146</v>
      </c>
      <c r="AU331" s="217" t="s">
        <v>155</v>
      </c>
      <c r="AV331" s="11" t="s">
        <v>17</v>
      </c>
      <c r="AW331" s="11" t="s">
        <v>35</v>
      </c>
      <c r="AX331" s="11" t="s">
        <v>72</v>
      </c>
      <c r="AY331" s="217" t="s">
        <v>136</v>
      </c>
    </row>
    <row r="332" s="12" customFormat="1">
      <c r="B332" s="223"/>
      <c r="D332" s="216" t="s">
        <v>146</v>
      </c>
      <c r="E332" s="224" t="s">
        <v>5</v>
      </c>
      <c r="F332" s="225" t="s">
        <v>449</v>
      </c>
      <c r="H332" s="226">
        <v>88.5</v>
      </c>
      <c r="I332" s="227"/>
      <c r="L332" s="223"/>
      <c r="M332" s="228"/>
      <c r="N332" s="229"/>
      <c r="O332" s="229"/>
      <c r="P332" s="229"/>
      <c r="Q332" s="229"/>
      <c r="R332" s="229"/>
      <c r="S332" s="229"/>
      <c r="T332" s="230"/>
      <c r="AT332" s="224" t="s">
        <v>146</v>
      </c>
      <c r="AU332" s="224" t="s">
        <v>155</v>
      </c>
      <c r="AV332" s="12" t="s">
        <v>144</v>
      </c>
      <c r="AW332" s="12" t="s">
        <v>35</v>
      </c>
      <c r="AX332" s="12" t="s">
        <v>72</v>
      </c>
      <c r="AY332" s="224" t="s">
        <v>136</v>
      </c>
    </row>
    <row r="333" s="11" customFormat="1">
      <c r="B333" s="215"/>
      <c r="D333" s="216" t="s">
        <v>146</v>
      </c>
      <c r="E333" s="217" t="s">
        <v>5</v>
      </c>
      <c r="F333" s="218" t="s">
        <v>450</v>
      </c>
      <c r="H333" s="217" t="s">
        <v>5</v>
      </c>
      <c r="I333" s="219"/>
      <c r="L333" s="215"/>
      <c r="M333" s="220"/>
      <c r="N333" s="221"/>
      <c r="O333" s="221"/>
      <c r="P333" s="221"/>
      <c r="Q333" s="221"/>
      <c r="R333" s="221"/>
      <c r="S333" s="221"/>
      <c r="T333" s="222"/>
      <c r="AT333" s="217" t="s">
        <v>146</v>
      </c>
      <c r="AU333" s="217" t="s">
        <v>155</v>
      </c>
      <c r="AV333" s="11" t="s">
        <v>17</v>
      </c>
      <c r="AW333" s="11" t="s">
        <v>35</v>
      </c>
      <c r="AX333" s="11" t="s">
        <v>72</v>
      </c>
      <c r="AY333" s="217" t="s">
        <v>136</v>
      </c>
    </row>
    <row r="334" s="12" customFormat="1">
      <c r="B334" s="223"/>
      <c r="D334" s="216" t="s">
        <v>146</v>
      </c>
      <c r="E334" s="224" t="s">
        <v>5</v>
      </c>
      <c r="F334" s="225" t="s">
        <v>451</v>
      </c>
      <c r="H334" s="226">
        <v>3.0800000000000001</v>
      </c>
      <c r="I334" s="227"/>
      <c r="L334" s="223"/>
      <c r="M334" s="228"/>
      <c r="N334" s="229"/>
      <c r="O334" s="229"/>
      <c r="P334" s="229"/>
      <c r="Q334" s="229"/>
      <c r="R334" s="229"/>
      <c r="S334" s="229"/>
      <c r="T334" s="230"/>
      <c r="AT334" s="224" t="s">
        <v>146</v>
      </c>
      <c r="AU334" s="224" t="s">
        <v>155</v>
      </c>
      <c r="AV334" s="12" t="s">
        <v>144</v>
      </c>
      <c r="AW334" s="12" t="s">
        <v>35</v>
      </c>
      <c r="AX334" s="12" t="s">
        <v>72</v>
      </c>
      <c r="AY334" s="224" t="s">
        <v>136</v>
      </c>
    </row>
    <row r="335" s="13" customFormat="1">
      <c r="B335" s="231"/>
      <c r="D335" s="216" t="s">
        <v>146</v>
      </c>
      <c r="E335" s="232" t="s">
        <v>5</v>
      </c>
      <c r="F335" s="233" t="s">
        <v>203</v>
      </c>
      <c r="H335" s="234">
        <v>101.66</v>
      </c>
      <c r="I335" s="235"/>
      <c r="L335" s="231"/>
      <c r="M335" s="236"/>
      <c r="N335" s="237"/>
      <c r="O335" s="237"/>
      <c r="P335" s="237"/>
      <c r="Q335" s="237"/>
      <c r="R335" s="237"/>
      <c r="S335" s="237"/>
      <c r="T335" s="238"/>
      <c r="AT335" s="232" t="s">
        <v>146</v>
      </c>
      <c r="AU335" s="232" t="s">
        <v>155</v>
      </c>
      <c r="AV335" s="13" t="s">
        <v>143</v>
      </c>
      <c r="AW335" s="13" t="s">
        <v>35</v>
      </c>
      <c r="AX335" s="13" t="s">
        <v>17</v>
      </c>
      <c r="AY335" s="232" t="s">
        <v>136</v>
      </c>
    </row>
    <row r="336" s="1" customFormat="1" ht="16.5" customHeight="1">
      <c r="B336" s="202"/>
      <c r="C336" s="239" t="s">
        <v>473</v>
      </c>
      <c r="D336" s="239" t="s">
        <v>216</v>
      </c>
      <c r="E336" s="240" t="s">
        <v>474</v>
      </c>
      <c r="F336" s="241" t="s">
        <v>475</v>
      </c>
      <c r="G336" s="242" t="s">
        <v>207</v>
      </c>
      <c r="H336" s="243">
        <v>106.743</v>
      </c>
      <c r="I336" s="244"/>
      <c r="J336" s="245">
        <f>ROUND(I336*H336,2)</f>
        <v>0</v>
      </c>
      <c r="K336" s="241" t="s">
        <v>142</v>
      </c>
      <c r="L336" s="246"/>
      <c r="M336" s="247" t="s">
        <v>5</v>
      </c>
      <c r="N336" s="248" t="s">
        <v>44</v>
      </c>
      <c r="O336" s="48"/>
      <c r="P336" s="212">
        <f>O336*H336</f>
        <v>0</v>
      </c>
      <c r="Q336" s="212">
        <v>0.00020000000000000001</v>
      </c>
      <c r="R336" s="212">
        <f>Q336*H336</f>
        <v>0.021348599999999999</v>
      </c>
      <c r="S336" s="212">
        <v>0</v>
      </c>
      <c r="T336" s="213">
        <f>S336*H336</f>
        <v>0</v>
      </c>
      <c r="AR336" s="25" t="s">
        <v>177</v>
      </c>
      <c r="AT336" s="25" t="s">
        <v>216</v>
      </c>
      <c r="AU336" s="25" t="s">
        <v>155</v>
      </c>
      <c r="AY336" s="25" t="s">
        <v>136</v>
      </c>
      <c r="BE336" s="214">
        <f>IF(N336="základní",J336,0)</f>
        <v>0</v>
      </c>
      <c r="BF336" s="214">
        <f>IF(N336="snížená",J336,0)</f>
        <v>0</v>
      </c>
      <c r="BG336" s="214">
        <f>IF(N336="zákl. přenesená",J336,0)</f>
        <v>0</v>
      </c>
      <c r="BH336" s="214">
        <f>IF(N336="sníž. přenesená",J336,0)</f>
        <v>0</v>
      </c>
      <c r="BI336" s="214">
        <f>IF(N336="nulová",J336,0)</f>
        <v>0</v>
      </c>
      <c r="BJ336" s="25" t="s">
        <v>144</v>
      </c>
      <c r="BK336" s="214">
        <f>ROUND(I336*H336,2)</f>
        <v>0</v>
      </c>
      <c r="BL336" s="25" t="s">
        <v>143</v>
      </c>
      <c r="BM336" s="25" t="s">
        <v>476</v>
      </c>
    </row>
    <row r="337" s="12" customFormat="1">
      <c r="B337" s="223"/>
      <c r="D337" s="216" t="s">
        <v>146</v>
      </c>
      <c r="F337" s="225" t="s">
        <v>477</v>
      </c>
      <c r="H337" s="226">
        <v>106.743</v>
      </c>
      <c r="I337" s="227"/>
      <c r="L337" s="223"/>
      <c r="M337" s="228"/>
      <c r="N337" s="229"/>
      <c r="O337" s="229"/>
      <c r="P337" s="229"/>
      <c r="Q337" s="229"/>
      <c r="R337" s="229"/>
      <c r="S337" s="229"/>
      <c r="T337" s="230"/>
      <c r="AT337" s="224" t="s">
        <v>146</v>
      </c>
      <c r="AU337" s="224" t="s">
        <v>155</v>
      </c>
      <c r="AV337" s="12" t="s">
        <v>144</v>
      </c>
      <c r="AW337" s="12" t="s">
        <v>6</v>
      </c>
      <c r="AX337" s="12" t="s">
        <v>17</v>
      </c>
      <c r="AY337" s="224" t="s">
        <v>136</v>
      </c>
    </row>
    <row r="338" s="1" customFormat="1" ht="25.5" customHeight="1">
      <c r="B338" s="202"/>
      <c r="C338" s="203" t="s">
        <v>478</v>
      </c>
      <c r="D338" s="203" t="s">
        <v>138</v>
      </c>
      <c r="E338" s="204" t="s">
        <v>470</v>
      </c>
      <c r="F338" s="205" t="s">
        <v>471</v>
      </c>
      <c r="G338" s="206" t="s">
        <v>207</v>
      </c>
      <c r="H338" s="207">
        <v>16.5</v>
      </c>
      <c r="I338" s="208"/>
      <c r="J338" s="209">
        <f>ROUND(I338*H338,2)</f>
        <v>0</v>
      </c>
      <c r="K338" s="205" t="s">
        <v>142</v>
      </c>
      <c r="L338" s="47"/>
      <c r="M338" s="210" t="s">
        <v>5</v>
      </c>
      <c r="N338" s="211" t="s">
        <v>44</v>
      </c>
      <c r="O338" s="48"/>
      <c r="P338" s="212">
        <f>O338*H338</f>
        <v>0</v>
      </c>
      <c r="Q338" s="212">
        <v>0.00025000000000000001</v>
      </c>
      <c r="R338" s="212">
        <f>Q338*H338</f>
        <v>0.0041250000000000002</v>
      </c>
      <c r="S338" s="212">
        <v>0</v>
      </c>
      <c r="T338" s="213">
        <f>S338*H338</f>
        <v>0</v>
      </c>
      <c r="AR338" s="25" t="s">
        <v>143</v>
      </c>
      <c r="AT338" s="25" t="s">
        <v>138</v>
      </c>
      <c r="AU338" s="25" t="s">
        <v>155</v>
      </c>
      <c r="AY338" s="25" t="s">
        <v>136</v>
      </c>
      <c r="BE338" s="214">
        <f>IF(N338="základní",J338,0)</f>
        <v>0</v>
      </c>
      <c r="BF338" s="214">
        <f>IF(N338="snížená",J338,0)</f>
        <v>0</v>
      </c>
      <c r="BG338" s="214">
        <f>IF(N338="zákl. přenesená",J338,0)</f>
        <v>0</v>
      </c>
      <c r="BH338" s="214">
        <f>IF(N338="sníž. přenesená",J338,0)</f>
        <v>0</v>
      </c>
      <c r="BI338" s="214">
        <f>IF(N338="nulová",J338,0)</f>
        <v>0</v>
      </c>
      <c r="BJ338" s="25" t="s">
        <v>144</v>
      </c>
      <c r="BK338" s="214">
        <f>ROUND(I338*H338,2)</f>
        <v>0</v>
      </c>
      <c r="BL338" s="25" t="s">
        <v>143</v>
      </c>
      <c r="BM338" s="25" t="s">
        <v>479</v>
      </c>
    </row>
    <row r="339" s="11" customFormat="1">
      <c r="B339" s="215"/>
      <c r="D339" s="216" t="s">
        <v>146</v>
      </c>
      <c r="E339" s="217" t="s">
        <v>5</v>
      </c>
      <c r="F339" s="218" t="s">
        <v>480</v>
      </c>
      <c r="H339" s="217" t="s">
        <v>5</v>
      </c>
      <c r="I339" s="219"/>
      <c r="L339" s="215"/>
      <c r="M339" s="220"/>
      <c r="N339" s="221"/>
      <c r="O339" s="221"/>
      <c r="P339" s="221"/>
      <c r="Q339" s="221"/>
      <c r="R339" s="221"/>
      <c r="S339" s="221"/>
      <c r="T339" s="222"/>
      <c r="AT339" s="217" t="s">
        <v>146</v>
      </c>
      <c r="AU339" s="217" t="s">
        <v>155</v>
      </c>
      <c r="AV339" s="11" t="s">
        <v>17</v>
      </c>
      <c r="AW339" s="11" t="s">
        <v>35</v>
      </c>
      <c r="AX339" s="11" t="s">
        <v>72</v>
      </c>
      <c r="AY339" s="217" t="s">
        <v>136</v>
      </c>
    </row>
    <row r="340" s="12" customFormat="1">
      <c r="B340" s="223"/>
      <c r="D340" s="216" t="s">
        <v>146</v>
      </c>
      <c r="E340" s="224" t="s">
        <v>5</v>
      </c>
      <c r="F340" s="225" t="s">
        <v>481</v>
      </c>
      <c r="H340" s="226">
        <v>7.9000000000000004</v>
      </c>
      <c r="I340" s="227"/>
      <c r="L340" s="223"/>
      <c r="M340" s="228"/>
      <c r="N340" s="229"/>
      <c r="O340" s="229"/>
      <c r="P340" s="229"/>
      <c r="Q340" s="229"/>
      <c r="R340" s="229"/>
      <c r="S340" s="229"/>
      <c r="T340" s="230"/>
      <c r="AT340" s="224" t="s">
        <v>146</v>
      </c>
      <c r="AU340" s="224" t="s">
        <v>155</v>
      </c>
      <c r="AV340" s="12" t="s">
        <v>144</v>
      </c>
      <c r="AW340" s="12" t="s">
        <v>35</v>
      </c>
      <c r="AX340" s="12" t="s">
        <v>72</v>
      </c>
      <c r="AY340" s="224" t="s">
        <v>136</v>
      </c>
    </row>
    <row r="341" s="12" customFormat="1">
      <c r="B341" s="223"/>
      <c r="D341" s="216" t="s">
        <v>146</v>
      </c>
      <c r="E341" s="224" t="s">
        <v>5</v>
      </c>
      <c r="F341" s="225" t="s">
        <v>482</v>
      </c>
      <c r="H341" s="226">
        <v>8.5999999999999996</v>
      </c>
      <c r="I341" s="227"/>
      <c r="L341" s="223"/>
      <c r="M341" s="228"/>
      <c r="N341" s="229"/>
      <c r="O341" s="229"/>
      <c r="P341" s="229"/>
      <c r="Q341" s="229"/>
      <c r="R341" s="229"/>
      <c r="S341" s="229"/>
      <c r="T341" s="230"/>
      <c r="AT341" s="224" t="s">
        <v>146</v>
      </c>
      <c r="AU341" s="224" t="s">
        <v>155</v>
      </c>
      <c r="AV341" s="12" t="s">
        <v>144</v>
      </c>
      <c r="AW341" s="12" t="s">
        <v>35</v>
      </c>
      <c r="AX341" s="12" t="s">
        <v>72</v>
      </c>
      <c r="AY341" s="224" t="s">
        <v>136</v>
      </c>
    </row>
    <row r="342" s="13" customFormat="1">
      <c r="B342" s="231"/>
      <c r="D342" s="216" t="s">
        <v>146</v>
      </c>
      <c r="E342" s="232" t="s">
        <v>5</v>
      </c>
      <c r="F342" s="233" t="s">
        <v>203</v>
      </c>
      <c r="H342" s="234">
        <v>16.5</v>
      </c>
      <c r="I342" s="235"/>
      <c r="L342" s="231"/>
      <c r="M342" s="236"/>
      <c r="N342" s="237"/>
      <c r="O342" s="237"/>
      <c r="P342" s="237"/>
      <c r="Q342" s="237"/>
      <c r="R342" s="237"/>
      <c r="S342" s="237"/>
      <c r="T342" s="238"/>
      <c r="AT342" s="232" t="s">
        <v>146</v>
      </c>
      <c r="AU342" s="232" t="s">
        <v>155</v>
      </c>
      <c r="AV342" s="13" t="s">
        <v>143</v>
      </c>
      <c r="AW342" s="13" t="s">
        <v>35</v>
      </c>
      <c r="AX342" s="13" t="s">
        <v>17</v>
      </c>
      <c r="AY342" s="232" t="s">
        <v>136</v>
      </c>
    </row>
    <row r="343" s="1" customFormat="1" ht="16.5" customHeight="1">
      <c r="B343" s="202"/>
      <c r="C343" s="239" t="s">
        <v>483</v>
      </c>
      <c r="D343" s="239" t="s">
        <v>216</v>
      </c>
      <c r="E343" s="240" t="s">
        <v>484</v>
      </c>
      <c r="F343" s="241" t="s">
        <v>485</v>
      </c>
      <c r="G343" s="242" t="s">
        <v>207</v>
      </c>
      <c r="H343" s="243">
        <v>17.324999999999999</v>
      </c>
      <c r="I343" s="244"/>
      <c r="J343" s="245">
        <f>ROUND(I343*H343,2)</f>
        <v>0</v>
      </c>
      <c r="K343" s="241" t="s">
        <v>142</v>
      </c>
      <c r="L343" s="246"/>
      <c r="M343" s="247" t="s">
        <v>5</v>
      </c>
      <c r="N343" s="248" t="s">
        <v>44</v>
      </c>
      <c r="O343" s="48"/>
      <c r="P343" s="212">
        <f>O343*H343</f>
        <v>0</v>
      </c>
      <c r="Q343" s="212">
        <v>0.00050000000000000001</v>
      </c>
      <c r="R343" s="212">
        <f>Q343*H343</f>
        <v>0.0086625000000000001</v>
      </c>
      <c r="S343" s="212">
        <v>0</v>
      </c>
      <c r="T343" s="213">
        <f>S343*H343</f>
        <v>0</v>
      </c>
      <c r="AR343" s="25" t="s">
        <v>177</v>
      </c>
      <c r="AT343" s="25" t="s">
        <v>216</v>
      </c>
      <c r="AU343" s="25" t="s">
        <v>155</v>
      </c>
      <c r="AY343" s="25" t="s">
        <v>136</v>
      </c>
      <c r="BE343" s="214">
        <f>IF(N343="základní",J343,0)</f>
        <v>0</v>
      </c>
      <c r="BF343" s="214">
        <f>IF(N343="snížená",J343,0)</f>
        <v>0</v>
      </c>
      <c r="BG343" s="214">
        <f>IF(N343="zákl. přenesená",J343,0)</f>
        <v>0</v>
      </c>
      <c r="BH343" s="214">
        <f>IF(N343="sníž. přenesená",J343,0)</f>
        <v>0</v>
      </c>
      <c r="BI343" s="214">
        <f>IF(N343="nulová",J343,0)</f>
        <v>0</v>
      </c>
      <c r="BJ343" s="25" t="s">
        <v>144</v>
      </c>
      <c r="BK343" s="214">
        <f>ROUND(I343*H343,2)</f>
        <v>0</v>
      </c>
      <c r="BL343" s="25" t="s">
        <v>143</v>
      </c>
      <c r="BM343" s="25" t="s">
        <v>486</v>
      </c>
    </row>
    <row r="344" s="12" customFormat="1">
      <c r="B344" s="223"/>
      <c r="D344" s="216" t="s">
        <v>146</v>
      </c>
      <c r="F344" s="225" t="s">
        <v>487</v>
      </c>
      <c r="H344" s="226">
        <v>17.324999999999999</v>
      </c>
      <c r="I344" s="227"/>
      <c r="L344" s="223"/>
      <c r="M344" s="228"/>
      <c r="N344" s="229"/>
      <c r="O344" s="229"/>
      <c r="P344" s="229"/>
      <c r="Q344" s="229"/>
      <c r="R344" s="229"/>
      <c r="S344" s="229"/>
      <c r="T344" s="230"/>
      <c r="AT344" s="224" t="s">
        <v>146</v>
      </c>
      <c r="AU344" s="224" t="s">
        <v>155</v>
      </c>
      <c r="AV344" s="12" t="s">
        <v>144</v>
      </c>
      <c r="AW344" s="12" t="s">
        <v>6</v>
      </c>
      <c r="AX344" s="12" t="s">
        <v>17</v>
      </c>
      <c r="AY344" s="224" t="s">
        <v>136</v>
      </c>
    </row>
    <row r="345" s="1" customFormat="1" ht="25.5" customHeight="1">
      <c r="B345" s="202"/>
      <c r="C345" s="203" t="s">
        <v>488</v>
      </c>
      <c r="D345" s="203" t="s">
        <v>138</v>
      </c>
      <c r="E345" s="204" t="s">
        <v>205</v>
      </c>
      <c r="F345" s="205" t="s">
        <v>206</v>
      </c>
      <c r="G345" s="206" t="s">
        <v>207</v>
      </c>
      <c r="H345" s="207">
        <v>1138.9179999999999</v>
      </c>
      <c r="I345" s="208"/>
      <c r="J345" s="209">
        <f>ROUND(I345*H345,2)</f>
        <v>0</v>
      </c>
      <c r="K345" s="205" t="s">
        <v>142</v>
      </c>
      <c r="L345" s="47"/>
      <c r="M345" s="210" t="s">
        <v>5</v>
      </c>
      <c r="N345" s="211" t="s">
        <v>44</v>
      </c>
      <c r="O345" s="48"/>
      <c r="P345" s="212">
        <f>O345*H345</f>
        <v>0</v>
      </c>
      <c r="Q345" s="212">
        <v>0</v>
      </c>
      <c r="R345" s="212">
        <f>Q345*H345</f>
        <v>0</v>
      </c>
      <c r="S345" s="212">
        <v>0</v>
      </c>
      <c r="T345" s="213">
        <f>S345*H345</f>
        <v>0</v>
      </c>
      <c r="AR345" s="25" t="s">
        <v>143</v>
      </c>
      <c r="AT345" s="25" t="s">
        <v>138</v>
      </c>
      <c r="AU345" s="25" t="s">
        <v>155</v>
      </c>
      <c r="AY345" s="25" t="s">
        <v>136</v>
      </c>
      <c r="BE345" s="214">
        <f>IF(N345="základní",J345,0)</f>
        <v>0</v>
      </c>
      <c r="BF345" s="214">
        <f>IF(N345="snížená",J345,0)</f>
        <v>0</v>
      </c>
      <c r="BG345" s="214">
        <f>IF(N345="zákl. přenesená",J345,0)</f>
        <v>0</v>
      </c>
      <c r="BH345" s="214">
        <f>IF(N345="sníž. přenesená",J345,0)</f>
        <v>0</v>
      </c>
      <c r="BI345" s="214">
        <f>IF(N345="nulová",J345,0)</f>
        <v>0</v>
      </c>
      <c r="BJ345" s="25" t="s">
        <v>144</v>
      </c>
      <c r="BK345" s="214">
        <f>ROUND(I345*H345,2)</f>
        <v>0</v>
      </c>
      <c r="BL345" s="25" t="s">
        <v>143</v>
      </c>
      <c r="BM345" s="25" t="s">
        <v>489</v>
      </c>
    </row>
    <row r="346" s="11" customFormat="1">
      <c r="B346" s="215"/>
      <c r="D346" s="216" t="s">
        <v>146</v>
      </c>
      <c r="E346" s="217" t="s">
        <v>5</v>
      </c>
      <c r="F346" s="218" t="s">
        <v>436</v>
      </c>
      <c r="H346" s="217" t="s">
        <v>5</v>
      </c>
      <c r="I346" s="219"/>
      <c r="L346" s="215"/>
      <c r="M346" s="220"/>
      <c r="N346" s="221"/>
      <c r="O346" s="221"/>
      <c r="P346" s="221"/>
      <c r="Q346" s="221"/>
      <c r="R346" s="221"/>
      <c r="S346" s="221"/>
      <c r="T346" s="222"/>
      <c r="AT346" s="217" t="s">
        <v>146</v>
      </c>
      <c r="AU346" s="217" t="s">
        <v>155</v>
      </c>
      <c r="AV346" s="11" t="s">
        <v>17</v>
      </c>
      <c r="AW346" s="11" t="s">
        <v>35</v>
      </c>
      <c r="AX346" s="11" t="s">
        <v>72</v>
      </c>
      <c r="AY346" s="217" t="s">
        <v>136</v>
      </c>
    </row>
    <row r="347" s="12" customFormat="1">
      <c r="B347" s="223"/>
      <c r="D347" s="216" t="s">
        <v>146</v>
      </c>
      <c r="E347" s="224" t="s">
        <v>5</v>
      </c>
      <c r="F347" s="225" t="s">
        <v>490</v>
      </c>
      <c r="H347" s="226">
        <v>412.77999999999997</v>
      </c>
      <c r="I347" s="227"/>
      <c r="L347" s="223"/>
      <c r="M347" s="228"/>
      <c r="N347" s="229"/>
      <c r="O347" s="229"/>
      <c r="P347" s="229"/>
      <c r="Q347" s="229"/>
      <c r="R347" s="229"/>
      <c r="S347" s="229"/>
      <c r="T347" s="230"/>
      <c r="AT347" s="224" t="s">
        <v>146</v>
      </c>
      <c r="AU347" s="224" t="s">
        <v>155</v>
      </c>
      <c r="AV347" s="12" t="s">
        <v>144</v>
      </c>
      <c r="AW347" s="12" t="s">
        <v>35</v>
      </c>
      <c r="AX347" s="12" t="s">
        <v>72</v>
      </c>
      <c r="AY347" s="224" t="s">
        <v>136</v>
      </c>
    </row>
    <row r="348" s="11" customFormat="1">
      <c r="B348" s="215"/>
      <c r="D348" s="216" t="s">
        <v>146</v>
      </c>
      <c r="E348" s="217" t="s">
        <v>5</v>
      </c>
      <c r="F348" s="218" t="s">
        <v>491</v>
      </c>
      <c r="H348" s="217" t="s">
        <v>5</v>
      </c>
      <c r="I348" s="219"/>
      <c r="L348" s="215"/>
      <c r="M348" s="220"/>
      <c r="N348" s="221"/>
      <c r="O348" s="221"/>
      <c r="P348" s="221"/>
      <c r="Q348" s="221"/>
      <c r="R348" s="221"/>
      <c r="S348" s="221"/>
      <c r="T348" s="222"/>
      <c r="AT348" s="217" t="s">
        <v>146</v>
      </c>
      <c r="AU348" s="217" t="s">
        <v>155</v>
      </c>
      <c r="AV348" s="11" t="s">
        <v>17</v>
      </c>
      <c r="AW348" s="11" t="s">
        <v>35</v>
      </c>
      <c r="AX348" s="11" t="s">
        <v>72</v>
      </c>
      <c r="AY348" s="217" t="s">
        <v>136</v>
      </c>
    </row>
    <row r="349" s="12" customFormat="1">
      <c r="B349" s="223"/>
      <c r="D349" s="216" t="s">
        <v>146</v>
      </c>
      <c r="E349" s="224" t="s">
        <v>5</v>
      </c>
      <c r="F349" s="225" t="s">
        <v>492</v>
      </c>
      <c r="H349" s="226">
        <v>62.399999999999999</v>
      </c>
      <c r="I349" s="227"/>
      <c r="L349" s="223"/>
      <c r="M349" s="228"/>
      <c r="N349" s="229"/>
      <c r="O349" s="229"/>
      <c r="P349" s="229"/>
      <c r="Q349" s="229"/>
      <c r="R349" s="229"/>
      <c r="S349" s="229"/>
      <c r="T349" s="230"/>
      <c r="AT349" s="224" t="s">
        <v>146</v>
      </c>
      <c r="AU349" s="224" t="s">
        <v>155</v>
      </c>
      <c r="AV349" s="12" t="s">
        <v>144</v>
      </c>
      <c r="AW349" s="12" t="s">
        <v>35</v>
      </c>
      <c r="AX349" s="12" t="s">
        <v>72</v>
      </c>
      <c r="AY349" s="224" t="s">
        <v>136</v>
      </c>
    </row>
    <row r="350" s="11" customFormat="1">
      <c r="B350" s="215"/>
      <c r="D350" s="216" t="s">
        <v>146</v>
      </c>
      <c r="E350" s="217" t="s">
        <v>5</v>
      </c>
      <c r="F350" s="218" t="s">
        <v>493</v>
      </c>
      <c r="H350" s="217" t="s">
        <v>5</v>
      </c>
      <c r="I350" s="219"/>
      <c r="L350" s="215"/>
      <c r="M350" s="220"/>
      <c r="N350" s="221"/>
      <c r="O350" s="221"/>
      <c r="P350" s="221"/>
      <c r="Q350" s="221"/>
      <c r="R350" s="221"/>
      <c r="S350" s="221"/>
      <c r="T350" s="222"/>
      <c r="AT350" s="217" t="s">
        <v>146</v>
      </c>
      <c r="AU350" s="217" t="s">
        <v>155</v>
      </c>
      <c r="AV350" s="11" t="s">
        <v>17</v>
      </c>
      <c r="AW350" s="11" t="s">
        <v>35</v>
      </c>
      <c r="AX350" s="11" t="s">
        <v>72</v>
      </c>
      <c r="AY350" s="217" t="s">
        <v>136</v>
      </c>
    </row>
    <row r="351" s="12" customFormat="1">
      <c r="B351" s="223"/>
      <c r="D351" s="216" t="s">
        <v>146</v>
      </c>
      <c r="E351" s="224" t="s">
        <v>5</v>
      </c>
      <c r="F351" s="225" t="s">
        <v>494</v>
      </c>
      <c r="H351" s="226">
        <v>26</v>
      </c>
      <c r="I351" s="227"/>
      <c r="L351" s="223"/>
      <c r="M351" s="228"/>
      <c r="N351" s="229"/>
      <c r="O351" s="229"/>
      <c r="P351" s="229"/>
      <c r="Q351" s="229"/>
      <c r="R351" s="229"/>
      <c r="S351" s="229"/>
      <c r="T351" s="230"/>
      <c r="AT351" s="224" t="s">
        <v>146</v>
      </c>
      <c r="AU351" s="224" t="s">
        <v>155</v>
      </c>
      <c r="AV351" s="12" t="s">
        <v>144</v>
      </c>
      <c r="AW351" s="12" t="s">
        <v>35</v>
      </c>
      <c r="AX351" s="12" t="s">
        <v>72</v>
      </c>
      <c r="AY351" s="224" t="s">
        <v>136</v>
      </c>
    </row>
    <row r="352" s="11" customFormat="1">
      <c r="B352" s="215"/>
      <c r="D352" s="216" t="s">
        <v>146</v>
      </c>
      <c r="E352" s="217" t="s">
        <v>5</v>
      </c>
      <c r="F352" s="218" t="s">
        <v>495</v>
      </c>
      <c r="H352" s="217" t="s">
        <v>5</v>
      </c>
      <c r="I352" s="219"/>
      <c r="L352" s="215"/>
      <c r="M352" s="220"/>
      <c r="N352" s="221"/>
      <c r="O352" s="221"/>
      <c r="P352" s="221"/>
      <c r="Q352" s="221"/>
      <c r="R352" s="221"/>
      <c r="S352" s="221"/>
      <c r="T352" s="222"/>
      <c r="AT352" s="217" t="s">
        <v>146</v>
      </c>
      <c r="AU352" s="217" t="s">
        <v>155</v>
      </c>
      <c r="AV352" s="11" t="s">
        <v>17</v>
      </c>
      <c r="AW352" s="11" t="s">
        <v>35</v>
      </c>
      <c r="AX352" s="11" t="s">
        <v>72</v>
      </c>
      <c r="AY352" s="217" t="s">
        <v>136</v>
      </c>
    </row>
    <row r="353" s="12" customFormat="1">
      <c r="B353" s="223"/>
      <c r="D353" s="216" t="s">
        <v>146</v>
      </c>
      <c r="E353" s="224" t="s">
        <v>5</v>
      </c>
      <c r="F353" s="225" t="s">
        <v>496</v>
      </c>
      <c r="H353" s="226">
        <v>8.3000000000000007</v>
      </c>
      <c r="I353" s="227"/>
      <c r="L353" s="223"/>
      <c r="M353" s="228"/>
      <c r="N353" s="229"/>
      <c r="O353" s="229"/>
      <c r="P353" s="229"/>
      <c r="Q353" s="229"/>
      <c r="R353" s="229"/>
      <c r="S353" s="229"/>
      <c r="T353" s="230"/>
      <c r="AT353" s="224" t="s">
        <v>146</v>
      </c>
      <c r="AU353" s="224" t="s">
        <v>155</v>
      </c>
      <c r="AV353" s="12" t="s">
        <v>144</v>
      </c>
      <c r="AW353" s="12" t="s">
        <v>35</v>
      </c>
      <c r="AX353" s="12" t="s">
        <v>72</v>
      </c>
      <c r="AY353" s="224" t="s">
        <v>136</v>
      </c>
    </row>
    <row r="354" s="11" customFormat="1">
      <c r="B354" s="215"/>
      <c r="D354" s="216" t="s">
        <v>146</v>
      </c>
      <c r="E354" s="217" t="s">
        <v>5</v>
      </c>
      <c r="F354" s="218" t="s">
        <v>497</v>
      </c>
      <c r="H354" s="217" t="s">
        <v>5</v>
      </c>
      <c r="I354" s="219"/>
      <c r="L354" s="215"/>
      <c r="M354" s="220"/>
      <c r="N354" s="221"/>
      <c r="O354" s="221"/>
      <c r="P354" s="221"/>
      <c r="Q354" s="221"/>
      <c r="R354" s="221"/>
      <c r="S354" s="221"/>
      <c r="T354" s="222"/>
      <c r="AT354" s="217" t="s">
        <v>146</v>
      </c>
      <c r="AU354" s="217" t="s">
        <v>155</v>
      </c>
      <c r="AV354" s="11" t="s">
        <v>17</v>
      </c>
      <c r="AW354" s="11" t="s">
        <v>35</v>
      </c>
      <c r="AX354" s="11" t="s">
        <v>72</v>
      </c>
      <c r="AY354" s="217" t="s">
        <v>136</v>
      </c>
    </row>
    <row r="355" s="12" customFormat="1">
      <c r="B355" s="223"/>
      <c r="D355" s="216" t="s">
        <v>146</v>
      </c>
      <c r="E355" s="224" t="s">
        <v>5</v>
      </c>
      <c r="F355" s="225" t="s">
        <v>498</v>
      </c>
      <c r="H355" s="226">
        <v>93.5</v>
      </c>
      <c r="I355" s="227"/>
      <c r="L355" s="223"/>
      <c r="M355" s="228"/>
      <c r="N355" s="229"/>
      <c r="O355" s="229"/>
      <c r="P355" s="229"/>
      <c r="Q355" s="229"/>
      <c r="R355" s="229"/>
      <c r="S355" s="229"/>
      <c r="T355" s="230"/>
      <c r="AT355" s="224" t="s">
        <v>146</v>
      </c>
      <c r="AU355" s="224" t="s">
        <v>155</v>
      </c>
      <c r="AV355" s="12" t="s">
        <v>144</v>
      </c>
      <c r="AW355" s="12" t="s">
        <v>35</v>
      </c>
      <c r="AX355" s="12" t="s">
        <v>72</v>
      </c>
      <c r="AY355" s="224" t="s">
        <v>136</v>
      </c>
    </row>
    <row r="356" s="12" customFormat="1">
      <c r="B356" s="223"/>
      <c r="D356" s="216" t="s">
        <v>146</v>
      </c>
      <c r="E356" s="224" t="s">
        <v>5</v>
      </c>
      <c r="F356" s="225" t="s">
        <v>499</v>
      </c>
      <c r="H356" s="226">
        <v>240.80000000000001</v>
      </c>
      <c r="I356" s="227"/>
      <c r="L356" s="223"/>
      <c r="M356" s="228"/>
      <c r="N356" s="229"/>
      <c r="O356" s="229"/>
      <c r="P356" s="229"/>
      <c r="Q356" s="229"/>
      <c r="R356" s="229"/>
      <c r="S356" s="229"/>
      <c r="T356" s="230"/>
      <c r="AT356" s="224" t="s">
        <v>146</v>
      </c>
      <c r="AU356" s="224" t="s">
        <v>155</v>
      </c>
      <c r="AV356" s="12" t="s">
        <v>144</v>
      </c>
      <c r="AW356" s="12" t="s">
        <v>35</v>
      </c>
      <c r="AX356" s="12" t="s">
        <v>72</v>
      </c>
      <c r="AY356" s="224" t="s">
        <v>136</v>
      </c>
    </row>
    <row r="357" s="12" customFormat="1">
      <c r="B357" s="223"/>
      <c r="D357" s="216" t="s">
        <v>146</v>
      </c>
      <c r="E357" s="224" t="s">
        <v>5</v>
      </c>
      <c r="F357" s="225" t="s">
        <v>500</v>
      </c>
      <c r="H357" s="226">
        <v>25</v>
      </c>
      <c r="I357" s="227"/>
      <c r="L357" s="223"/>
      <c r="M357" s="228"/>
      <c r="N357" s="229"/>
      <c r="O357" s="229"/>
      <c r="P357" s="229"/>
      <c r="Q357" s="229"/>
      <c r="R357" s="229"/>
      <c r="S357" s="229"/>
      <c r="T357" s="230"/>
      <c r="AT357" s="224" t="s">
        <v>146</v>
      </c>
      <c r="AU357" s="224" t="s">
        <v>155</v>
      </c>
      <c r="AV357" s="12" t="s">
        <v>144</v>
      </c>
      <c r="AW357" s="12" t="s">
        <v>35</v>
      </c>
      <c r="AX357" s="12" t="s">
        <v>72</v>
      </c>
      <c r="AY357" s="224" t="s">
        <v>136</v>
      </c>
    </row>
    <row r="358" s="12" customFormat="1">
      <c r="B358" s="223"/>
      <c r="D358" s="216" t="s">
        <v>146</v>
      </c>
      <c r="E358" s="224" t="s">
        <v>5</v>
      </c>
      <c r="F358" s="225" t="s">
        <v>501</v>
      </c>
      <c r="H358" s="226">
        <v>52</v>
      </c>
      <c r="I358" s="227"/>
      <c r="L358" s="223"/>
      <c r="M358" s="228"/>
      <c r="N358" s="229"/>
      <c r="O358" s="229"/>
      <c r="P358" s="229"/>
      <c r="Q358" s="229"/>
      <c r="R358" s="229"/>
      <c r="S358" s="229"/>
      <c r="T358" s="230"/>
      <c r="AT358" s="224" t="s">
        <v>146</v>
      </c>
      <c r="AU358" s="224" t="s">
        <v>155</v>
      </c>
      <c r="AV358" s="12" t="s">
        <v>144</v>
      </c>
      <c r="AW358" s="12" t="s">
        <v>35</v>
      </c>
      <c r="AX358" s="12" t="s">
        <v>72</v>
      </c>
      <c r="AY358" s="224" t="s">
        <v>136</v>
      </c>
    </row>
    <row r="359" s="11" customFormat="1">
      <c r="B359" s="215"/>
      <c r="D359" s="216" t="s">
        <v>146</v>
      </c>
      <c r="E359" s="217" t="s">
        <v>5</v>
      </c>
      <c r="F359" s="218" t="s">
        <v>305</v>
      </c>
      <c r="H359" s="217" t="s">
        <v>5</v>
      </c>
      <c r="I359" s="219"/>
      <c r="L359" s="215"/>
      <c r="M359" s="220"/>
      <c r="N359" s="221"/>
      <c r="O359" s="221"/>
      <c r="P359" s="221"/>
      <c r="Q359" s="221"/>
      <c r="R359" s="221"/>
      <c r="S359" s="221"/>
      <c r="T359" s="222"/>
      <c r="AT359" s="217" t="s">
        <v>146</v>
      </c>
      <c r="AU359" s="217" t="s">
        <v>155</v>
      </c>
      <c r="AV359" s="11" t="s">
        <v>17</v>
      </c>
      <c r="AW359" s="11" t="s">
        <v>35</v>
      </c>
      <c r="AX359" s="11" t="s">
        <v>72</v>
      </c>
      <c r="AY359" s="217" t="s">
        <v>136</v>
      </c>
    </row>
    <row r="360" s="12" customFormat="1">
      <c r="B360" s="223"/>
      <c r="D360" s="216" t="s">
        <v>146</v>
      </c>
      <c r="E360" s="224" t="s">
        <v>5</v>
      </c>
      <c r="F360" s="225" t="s">
        <v>502</v>
      </c>
      <c r="H360" s="226">
        <v>5.0999999999999996</v>
      </c>
      <c r="I360" s="227"/>
      <c r="L360" s="223"/>
      <c r="M360" s="228"/>
      <c r="N360" s="229"/>
      <c r="O360" s="229"/>
      <c r="P360" s="229"/>
      <c r="Q360" s="229"/>
      <c r="R360" s="229"/>
      <c r="S360" s="229"/>
      <c r="T360" s="230"/>
      <c r="AT360" s="224" t="s">
        <v>146</v>
      </c>
      <c r="AU360" s="224" t="s">
        <v>155</v>
      </c>
      <c r="AV360" s="12" t="s">
        <v>144</v>
      </c>
      <c r="AW360" s="12" t="s">
        <v>35</v>
      </c>
      <c r="AX360" s="12" t="s">
        <v>72</v>
      </c>
      <c r="AY360" s="224" t="s">
        <v>136</v>
      </c>
    </row>
    <row r="361" s="11" customFormat="1">
      <c r="B361" s="215"/>
      <c r="D361" s="216" t="s">
        <v>146</v>
      </c>
      <c r="E361" s="217" t="s">
        <v>5</v>
      </c>
      <c r="F361" s="218" t="s">
        <v>503</v>
      </c>
      <c r="H361" s="217" t="s">
        <v>5</v>
      </c>
      <c r="I361" s="219"/>
      <c r="L361" s="215"/>
      <c r="M361" s="220"/>
      <c r="N361" s="221"/>
      <c r="O361" s="221"/>
      <c r="P361" s="221"/>
      <c r="Q361" s="221"/>
      <c r="R361" s="221"/>
      <c r="S361" s="221"/>
      <c r="T361" s="222"/>
      <c r="AT361" s="217" t="s">
        <v>146</v>
      </c>
      <c r="AU361" s="217" t="s">
        <v>155</v>
      </c>
      <c r="AV361" s="11" t="s">
        <v>17</v>
      </c>
      <c r="AW361" s="11" t="s">
        <v>35</v>
      </c>
      <c r="AX361" s="11" t="s">
        <v>72</v>
      </c>
      <c r="AY361" s="217" t="s">
        <v>136</v>
      </c>
    </row>
    <row r="362" s="12" customFormat="1">
      <c r="B362" s="223"/>
      <c r="D362" s="216" t="s">
        <v>146</v>
      </c>
      <c r="E362" s="224" t="s">
        <v>5</v>
      </c>
      <c r="F362" s="225" t="s">
        <v>504</v>
      </c>
      <c r="H362" s="226">
        <v>109.5</v>
      </c>
      <c r="I362" s="227"/>
      <c r="L362" s="223"/>
      <c r="M362" s="228"/>
      <c r="N362" s="229"/>
      <c r="O362" s="229"/>
      <c r="P362" s="229"/>
      <c r="Q362" s="229"/>
      <c r="R362" s="229"/>
      <c r="S362" s="229"/>
      <c r="T362" s="230"/>
      <c r="AT362" s="224" t="s">
        <v>146</v>
      </c>
      <c r="AU362" s="224" t="s">
        <v>155</v>
      </c>
      <c r="AV362" s="12" t="s">
        <v>144</v>
      </c>
      <c r="AW362" s="12" t="s">
        <v>35</v>
      </c>
      <c r="AX362" s="12" t="s">
        <v>72</v>
      </c>
      <c r="AY362" s="224" t="s">
        <v>136</v>
      </c>
    </row>
    <row r="363" s="14" customFormat="1">
      <c r="B363" s="249"/>
      <c r="D363" s="216" t="s">
        <v>146</v>
      </c>
      <c r="E363" s="250" t="s">
        <v>5</v>
      </c>
      <c r="F363" s="251" t="s">
        <v>505</v>
      </c>
      <c r="H363" s="252">
        <v>1035.3800000000001</v>
      </c>
      <c r="I363" s="253"/>
      <c r="L363" s="249"/>
      <c r="M363" s="254"/>
      <c r="N363" s="255"/>
      <c r="O363" s="255"/>
      <c r="P363" s="255"/>
      <c r="Q363" s="255"/>
      <c r="R363" s="255"/>
      <c r="S363" s="255"/>
      <c r="T363" s="256"/>
      <c r="AT363" s="250" t="s">
        <v>146</v>
      </c>
      <c r="AU363" s="250" t="s">
        <v>155</v>
      </c>
      <c r="AV363" s="14" t="s">
        <v>155</v>
      </c>
      <c r="AW363" s="14" t="s">
        <v>35</v>
      </c>
      <c r="AX363" s="14" t="s">
        <v>72</v>
      </c>
      <c r="AY363" s="250" t="s">
        <v>136</v>
      </c>
    </row>
    <row r="364" s="11" customFormat="1">
      <c r="B364" s="215"/>
      <c r="D364" s="216" t="s">
        <v>146</v>
      </c>
      <c r="E364" s="217" t="s">
        <v>5</v>
      </c>
      <c r="F364" s="218" t="s">
        <v>506</v>
      </c>
      <c r="H364" s="217" t="s">
        <v>5</v>
      </c>
      <c r="I364" s="219"/>
      <c r="L364" s="215"/>
      <c r="M364" s="220"/>
      <c r="N364" s="221"/>
      <c r="O364" s="221"/>
      <c r="P364" s="221"/>
      <c r="Q364" s="221"/>
      <c r="R364" s="221"/>
      <c r="S364" s="221"/>
      <c r="T364" s="222"/>
      <c r="AT364" s="217" t="s">
        <v>146</v>
      </c>
      <c r="AU364" s="217" t="s">
        <v>155</v>
      </c>
      <c r="AV364" s="11" t="s">
        <v>17</v>
      </c>
      <c r="AW364" s="11" t="s">
        <v>35</v>
      </c>
      <c r="AX364" s="11" t="s">
        <v>72</v>
      </c>
      <c r="AY364" s="217" t="s">
        <v>136</v>
      </c>
    </row>
    <row r="365" s="12" customFormat="1">
      <c r="B365" s="223"/>
      <c r="D365" s="216" t="s">
        <v>146</v>
      </c>
      <c r="E365" s="224" t="s">
        <v>5</v>
      </c>
      <c r="F365" s="225" t="s">
        <v>507</v>
      </c>
      <c r="H365" s="226">
        <v>103.538</v>
      </c>
      <c r="I365" s="227"/>
      <c r="L365" s="223"/>
      <c r="M365" s="228"/>
      <c r="N365" s="229"/>
      <c r="O365" s="229"/>
      <c r="P365" s="229"/>
      <c r="Q365" s="229"/>
      <c r="R365" s="229"/>
      <c r="S365" s="229"/>
      <c r="T365" s="230"/>
      <c r="AT365" s="224" t="s">
        <v>146</v>
      </c>
      <c r="AU365" s="224" t="s">
        <v>155</v>
      </c>
      <c r="AV365" s="12" t="s">
        <v>144</v>
      </c>
      <c r="AW365" s="12" t="s">
        <v>35</v>
      </c>
      <c r="AX365" s="12" t="s">
        <v>72</v>
      </c>
      <c r="AY365" s="224" t="s">
        <v>136</v>
      </c>
    </row>
    <row r="366" s="13" customFormat="1">
      <c r="B366" s="231"/>
      <c r="D366" s="216" t="s">
        <v>146</v>
      </c>
      <c r="E366" s="232" t="s">
        <v>5</v>
      </c>
      <c r="F366" s="233" t="s">
        <v>203</v>
      </c>
      <c r="H366" s="234">
        <v>1138.9179999999999</v>
      </c>
      <c r="I366" s="235"/>
      <c r="L366" s="231"/>
      <c r="M366" s="236"/>
      <c r="N366" s="237"/>
      <c r="O366" s="237"/>
      <c r="P366" s="237"/>
      <c r="Q366" s="237"/>
      <c r="R366" s="237"/>
      <c r="S366" s="237"/>
      <c r="T366" s="238"/>
      <c r="AT366" s="232" t="s">
        <v>146</v>
      </c>
      <c r="AU366" s="232" t="s">
        <v>155</v>
      </c>
      <c r="AV366" s="13" t="s">
        <v>143</v>
      </c>
      <c r="AW366" s="13" t="s">
        <v>35</v>
      </c>
      <c r="AX366" s="13" t="s">
        <v>17</v>
      </c>
      <c r="AY366" s="232" t="s">
        <v>136</v>
      </c>
    </row>
    <row r="367" s="1" customFormat="1" ht="16.5" customHeight="1">
      <c r="B367" s="202"/>
      <c r="C367" s="239" t="s">
        <v>508</v>
      </c>
      <c r="D367" s="239" t="s">
        <v>216</v>
      </c>
      <c r="E367" s="240" t="s">
        <v>509</v>
      </c>
      <c r="F367" s="241" t="s">
        <v>510</v>
      </c>
      <c r="G367" s="242" t="s">
        <v>207</v>
      </c>
      <c r="H367" s="243">
        <v>1195.864</v>
      </c>
      <c r="I367" s="244"/>
      <c r="J367" s="245">
        <f>ROUND(I367*H367,2)</f>
        <v>0</v>
      </c>
      <c r="K367" s="241" t="s">
        <v>5</v>
      </c>
      <c r="L367" s="246"/>
      <c r="M367" s="247" t="s">
        <v>5</v>
      </c>
      <c r="N367" s="248" t="s">
        <v>44</v>
      </c>
      <c r="O367" s="48"/>
      <c r="P367" s="212">
        <f>O367*H367</f>
        <v>0</v>
      </c>
      <c r="Q367" s="212">
        <v>3.0000000000000001E-05</v>
      </c>
      <c r="R367" s="212">
        <f>Q367*H367</f>
        <v>0.035875919999999999</v>
      </c>
      <c r="S367" s="212">
        <v>0</v>
      </c>
      <c r="T367" s="213">
        <f>S367*H367</f>
        <v>0</v>
      </c>
      <c r="AR367" s="25" t="s">
        <v>177</v>
      </c>
      <c r="AT367" s="25" t="s">
        <v>216</v>
      </c>
      <c r="AU367" s="25" t="s">
        <v>155</v>
      </c>
      <c r="AY367" s="25" t="s">
        <v>136</v>
      </c>
      <c r="BE367" s="214">
        <f>IF(N367="základní",J367,0)</f>
        <v>0</v>
      </c>
      <c r="BF367" s="214">
        <f>IF(N367="snížená",J367,0)</f>
        <v>0</v>
      </c>
      <c r="BG367" s="214">
        <f>IF(N367="zákl. přenesená",J367,0)</f>
        <v>0</v>
      </c>
      <c r="BH367" s="214">
        <f>IF(N367="sníž. přenesená",J367,0)</f>
        <v>0</v>
      </c>
      <c r="BI367" s="214">
        <f>IF(N367="nulová",J367,0)</f>
        <v>0</v>
      </c>
      <c r="BJ367" s="25" t="s">
        <v>144</v>
      </c>
      <c r="BK367" s="214">
        <f>ROUND(I367*H367,2)</f>
        <v>0</v>
      </c>
      <c r="BL367" s="25" t="s">
        <v>143</v>
      </c>
      <c r="BM367" s="25" t="s">
        <v>511</v>
      </c>
    </row>
    <row r="368" s="12" customFormat="1">
      <c r="B368" s="223"/>
      <c r="D368" s="216" t="s">
        <v>146</v>
      </c>
      <c r="F368" s="225" t="s">
        <v>512</v>
      </c>
      <c r="H368" s="226">
        <v>1195.864</v>
      </c>
      <c r="I368" s="227"/>
      <c r="L368" s="223"/>
      <c r="M368" s="228"/>
      <c r="N368" s="229"/>
      <c r="O368" s="229"/>
      <c r="P368" s="229"/>
      <c r="Q368" s="229"/>
      <c r="R368" s="229"/>
      <c r="S368" s="229"/>
      <c r="T368" s="230"/>
      <c r="AT368" s="224" t="s">
        <v>146</v>
      </c>
      <c r="AU368" s="224" t="s">
        <v>155</v>
      </c>
      <c r="AV368" s="12" t="s">
        <v>144</v>
      </c>
      <c r="AW368" s="12" t="s">
        <v>6</v>
      </c>
      <c r="AX368" s="12" t="s">
        <v>17</v>
      </c>
      <c r="AY368" s="224" t="s">
        <v>136</v>
      </c>
    </row>
    <row r="369" s="1" customFormat="1" ht="38.25" customHeight="1">
      <c r="B369" s="202"/>
      <c r="C369" s="203" t="s">
        <v>513</v>
      </c>
      <c r="D369" s="203" t="s">
        <v>138</v>
      </c>
      <c r="E369" s="204" t="s">
        <v>222</v>
      </c>
      <c r="F369" s="205" t="s">
        <v>223</v>
      </c>
      <c r="G369" s="206" t="s">
        <v>207</v>
      </c>
      <c r="H369" s="207">
        <v>412.77999999999997</v>
      </c>
      <c r="I369" s="208"/>
      <c r="J369" s="209">
        <f>ROUND(I369*H369,2)</f>
        <v>0</v>
      </c>
      <c r="K369" s="205" t="s">
        <v>142</v>
      </c>
      <c r="L369" s="47"/>
      <c r="M369" s="210" t="s">
        <v>5</v>
      </c>
      <c r="N369" s="211" t="s">
        <v>44</v>
      </c>
      <c r="O369" s="48"/>
      <c r="P369" s="212">
        <f>O369*H369</f>
        <v>0</v>
      </c>
      <c r="Q369" s="212">
        <v>0</v>
      </c>
      <c r="R369" s="212">
        <f>Q369*H369</f>
        <v>0</v>
      </c>
      <c r="S369" s="212">
        <v>0</v>
      </c>
      <c r="T369" s="213">
        <f>S369*H369</f>
        <v>0</v>
      </c>
      <c r="AR369" s="25" t="s">
        <v>143</v>
      </c>
      <c r="AT369" s="25" t="s">
        <v>138</v>
      </c>
      <c r="AU369" s="25" t="s">
        <v>155</v>
      </c>
      <c r="AY369" s="25" t="s">
        <v>136</v>
      </c>
      <c r="BE369" s="214">
        <f>IF(N369="základní",J369,0)</f>
        <v>0</v>
      </c>
      <c r="BF369" s="214">
        <f>IF(N369="snížená",J369,0)</f>
        <v>0</v>
      </c>
      <c r="BG369" s="214">
        <f>IF(N369="zákl. přenesená",J369,0)</f>
        <v>0</v>
      </c>
      <c r="BH369" s="214">
        <f>IF(N369="sníž. přenesená",J369,0)</f>
        <v>0</v>
      </c>
      <c r="BI369" s="214">
        <f>IF(N369="nulová",J369,0)</f>
        <v>0</v>
      </c>
      <c r="BJ369" s="25" t="s">
        <v>144</v>
      </c>
      <c r="BK369" s="214">
        <f>ROUND(I369*H369,2)</f>
        <v>0</v>
      </c>
      <c r="BL369" s="25" t="s">
        <v>143</v>
      </c>
      <c r="BM369" s="25" t="s">
        <v>514</v>
      </c>
    </row>
    <row r="370" s="12" customFormat="1">
      <c r="B370" s="223"/>
      <c r="D370" s="216" t="s">
        <v>146</v>
      </c>
      <c r="E370" s="224" t="s">
        <v>5</v>
      </c>
      <c r="F370" s="225" t="s">
        <v>209</v>
      </c>
      <c r="H370" s="226">
        <v>7.4500000000000002</v>
      </c>
      <c r="I370" s="227"/>
      <c r="L370" s="223"/>
      <c r="M370" s="228"/>
      <c r="N370" s="229"/>
      <c r="O370" s="229"/>
      <c r="P370" s="229"/>
      <c r="Q370" s="229"/>
      <c r="R370" s="229"/>
      <c r="S370" s="229"/>
      <c r="T370" s="230"/>
      <c r="AT370" s="224" t="s">
        <v>146</v>
      </c>
      <c r="AU370" s="224" t="s">
        <v>155</v>
      </c>
      <c r="AV370" s="12" t="s">
        <v>144</v>
      </c>
      <c r="AW370" s="12" t="s">
        <v>35</v>
      </c>
      <c r="AX370" s="12" t="s">
        <v>72</v>
      </c>
      <c r="AY370" s="224" t="s">
        <v>136</v>
      </c>
    </row>
    <row r="371" s="12" customFormat="1">
      <c r="B371" s="223"/>
      <c r="D371" s="216" t="s">
        <v>146</v>
      </c>
      <c r="E371" s="224" t="s">
        <v>5</v>
      </c>
      <c r="F371" s="225" t="s">
        <v>209</v>
      </c>
      <c r="H371" s="226">
        <v>7.4500000000000002</v>
      </c>
      <c r="I371" s="227"/>
      <c r="L371" s="223"/>
      <c r="M371" s="228"/>
      <c r="N371" s="229"/>
      <c r="O371" s="229"/>
      <c r="P371" s="229"/>
      <c r="Q371" s="229"/>
      <c r="R371" s="229"/>
      <c r="S371" s="229"/>
      <c r="T371" s="230"/>
      <c r="AT371" s="224" t="s">
        <v>146</v>
      </c>
      <c r="AU371" s="224" t="s">
        <v>155</v>
      </c>
      <c r="AV371" s="12" t="s">
        <v>144</v>
      </c>
      <c r="AW371" s="12" t="s">
        <v>35</v>
      </c>
      <c r="AX371" s="12" t="s">
        <v>72</v>
      </c>
      <c r="AY371" s="224" t="s">
        <v>136</v>
      </c>
    </row>
    <row r="372" s="12" customFormat="1">
      <c r="B372" s="223"/>
      <c r="D372" s="216" t="s">
        <v>146</v>
      </c>
      <c r="E372" s="224" t="s">
        <v>5</v>
      </c>
      <c r="F372" s="225" t="s">
        <v>210</v>
      </c>
      <c r="H372" s="226">
        <v>5.6500000000000004</v>
      </c>
      <c r="I372" s="227"/>
      <c r="L372" s="223"/>
      <c r="M372" s="228"/>
      <c r="N372" s="229"/>
      <c r="O372" s="229"/>
      <c r="P372" s="229"/>
      <c r="Q372" s="229"/>
      <c r="R372" s="229"/>
      <c r="S372" s="229"/>
      <c r="T372" s="230"/>
      <c r="AT372" s="224" t="s">
        <v>146</v>
      </c>
      <c r="AU372" s="224" t="s">
        <v>155</v>
      </c>
      <c r="AV372" s="12" t="s">
        <v>144</v>
      </c>
      <c r="AW372" s="12" t="s">
        <v>35</v>
      </c>
      <c r="AX372" s="12" t="s">
        <v>72</v>
      </c>
      <c r="AY372" s="224" t="s">
        <v>136</v>
      </c>
    </row>
    <row r="373" s="12" customFormat="1">
      <c r="B373" s="223"/>
      <c r="D373" s="216" t="s">
        <v>146</v>
      </c>
      <c r="E373" s="224" t="s">
        <v>5</v>
      </c>
      <c r="F373" s="225" t="s">
        <v>211</v>
      </c>
      <c r="H373" s="226">
        <v>22.050000000000001</v>
      </c>
      <c r="I373" s="227"/>
      <c r="L373" s="223"/>
      <c r="M373" s="228"/>
      <c r="N373" s="229"/>
      <c r="O373" s="229"/>
      <c r="P373" s="229"/>
      <c r="Q373" s="229"/>
      <c r="R373" s="229"/>
      <c r="S373" s="229"/>
      <c r="T373" s="230"/>
      <c r="AT373" s="224" t="s">
        <v>146</v>
      </c>
      <c r="AU373" s="224" t="s">
        <v>155</v>
      </c>
      <c r="AV373" s="12" t="s">
        <v>144</v>
      </c>
      <c r="AW373" s="12" t="s">
        <v>35</v>
      </c>
      <c r="AX373" s="12" t="s">
        <v>72</v>
      </c>
      <c r="AY373" s="224" t="s">
        <v>136</v>
      </c>
    </row>
    <row r="374" s="12" customFormat="1">
      <c r="B374" s="223"/>
      <c r="D374" s="216" t="s">
        <v>146</v>
      </c>
      <c r="E374" s="224" t="s">
        <v>5</v>
      </c>
      <c r="F374" s="225" t="s">
        <v>212</v>
      </c>
      <c r="H374" s="226">
        <v>22.399999999999999</v>
      </c>
      <c r="I374" s="227"/>
      <c r="L374" s="223"/>
      <c r="M374" s="228"/>
      <c r="N374" s="229"/>
      <c r="O374" s="229"/>
      <c r="P374" s="229"/>
      <c r="Q374" s="229"/>
      <c r="R374" s="229"/>
      <c r="S374" s="229"/>
      <c r="T374" s="230"/>
      <c r="AT374" s="224" t="s">
        <v>146</v>
      </c>
      <c r="AU374" s="224" t="s">
        <v>155</v>
      </c>
      <c r="AV374" s="12" t="s">
        <v>144</v>
      </c>
      <c r="AW374" s="12" t="s">
        <v>35</v>
      </c>
      <c r="AX374" s="12" t="s">
        <v>72</v>
      </c>
      <c r="AY374" s="224" t="s">
        <v>136</v>
      </c>
    </row>
    <row r="375" s="12" customFormat="1">
      <c r="B375" s="223"/>
      <c r="D375" s="216" t="s">
        <v>146</v>
      </c>
      <c r="E375" s="224" t="s">
        <v>5</v>
      </c>
      <c r="F375" s="225" t="s">
        <v>213</v>
      </c>
      <c r="H375" s="226">
        <v>336.30000000000001</v>
      </c>
      <c r="I375" s="227"/>
      <c r="L375" s="223"/>
      <c r="M375" s="228"/>
      <c r="N375" s="229"/>
      <c r="O375" s="229"/>
      <c r="P375" s="229"/>
      <c r="Q375" s="229"/>
      <c r="R375" s="229"/>
      <c r="S375" s="229"/>
      <c r="T375" s="230"/>
      <c r="AT375" s="224" t="s">
        <v>146</v>
      </c>
      <c r="AU375" s="224" t="s">
        <v>155</v>
      </c>
      <c r="AV375" s="12" t="s">
        <v>144</v>
      </c>
      <c r="AW375" s="12" t="s">
        <v>35</v>
      </c>
      <c r="AX375" s="12" t="s">
        <v>72</v>
      </c>
      <c r="AY375" s="224" t="s">
        <v>136</v>
      </c>
    </row>
    <row r="376" s="12" customFormat="1">
      <c r="B376" s="223"/>
      <c r="D376" s="216" t="s">
        <v>146</v>
      </c>
      <c r="E376" s="224" t="s">
        <v>5</v>
      </c>
      <c r="F376" s="225" t="s">
        <v>214</v>
      </c>
      <c r="H376" s="226">
        <v>11.48</v>
      </c>
      <c r="I376" s="227"/>
      <c r="L376" s="223"/>
      <c r="M376" s="228"/>
      <c r="N376" s="229"/>
      <c r="O376" s="229"/>
      <c r="P376" s="229"/>
      <c r="Q376" s="229"/>
      <c r="R376" s="229"/>
      <c r="S376" s="229"/>
      <c r="T376" s="230"/>
      <c r="AT376" s="224" t="s">
        <v>146</v>
      </c>
      <c r="AU376" s="224" t="s">
        <v>155</v>
      </c>
      <c r="AV376" s="12" t="s">
        <v>144</v>
      </c>
      <c r="AW376" s="12" t="s">
        <v>35</v>
      </c>
      <c r="AX376" s="12" t="s">
        <v>72</v>
      </c>
      <c r="AY376" s="224" t="s">
        <v>136</v>
      </c>
    </row>
    <row r="377" s="13" customFormat="1">
      <c r="B377" s="231"/>
      <c r="D377" s="216" t="s">
        <v>146</v>
      </c>
      <c r="E377" s="232" t="s">
        <v>5</v>
      </c>
      <c r="F377" s="233" t="s">
        <v>203</v>
      </c>
      <c r="H377" s="234">
        <v>412.77999999999997</v>
      </c>
      <c r="I377" s="235"/>
      <c r="L377" s="231"/>
      <c r="M377" s="236"/>
      <c r="N377" s="237"/>
      <c r="O377" s="237"/>
      <c r="P377" s="237"/>
      <c r="Q377" s="237"/>
      <c r="R377" s="237"/>
      <c r="S377" s="237"/>
      <c r="T377" s="238"/>
      <c r="AT377" s="232" t="s">
        <v>146</v>
      </c>
      <c r="AU377" s="232" t="s">
        <v>155</v>
      </c>
      <c r="AV377" s="13" t="s">
        <v>143</v>
      </c>
      <c r="AW377" s="13" t="s">
        <v>35</v>
      </c>
      <c r="AX377" s="13" t="s">
        <v>17</v>
      </c>
      <c r="AY377" s="232" t="s">
        <v>136</v>
      </c>
    </row>
    <row r="378" s="1" customFormat="1" ht="16.5" customHeight="1">
      <c r="B378" s="202"/>
      <c r="C378" s="239" t="s">
        <v>190</v>
      </c>
      <c r="D378" s="239" t="s">
        <v>216</v>
      </c>
      <c r="E378" s="240" t="s">
        <v>226</v>
      </c>
      <c r="F378" s="241" t="s">
        <v>227</v>
      </c>
      <c r="G378" s="242" t="s">
        <v>207</v>
      </c>
      <c r="H378" s="243">
        <v>433.41899999999998</v>
      </c>
      <c r="I378" s="244"/>
      <c r="J378" s="245">
        <f>ROUND(I378*H378,2)</f>
        <v>0</v>
      </c>
      <c r="K378" s="241" t="s">
        <v>142</v>
      </c>
      <c r="L378" s="246"/>
      <c r="M378" s="247" t="s">
        <v>5</v>
      </c>
      <c r="N378" s="248" t="s">
        <v>44</v>
      </c>
      <c r="O378" s="48"/>
      <c r="P378" s="212">
        <f>O378*H378</f>
        <v>0</v>
      </c>
      <c r="Q378" s="212">
        <v>4.0000000000000003E-05</v>
      </c>
      <c r="R378" s="212">
        <f>Q378*H378</f>
        <v>0.01733676</v>
      </c>
      <c r="S378" s="212">
        <v>0</v>
      </c>
      <c r="T378" s="213">
        <f>S378*H378</f>
        <v>0</v>
      </c>
      <c r="AR378" s="25" t="s">
        <v>177</v>
      </c>
      <c r="AT378" s="25" t="s">
        <v>216</v>
      </c>
      <c r="AU378" s="25" t="s">
        <v>155</v>
      </c>
      <c r="AY378" s="25" t="s">
        <v>136</v>
      </c>
      <c r="BE378" s="214">
        <f>IF(N378="základní",J378,0)</f>
        <v>0</v>
      </c>
      <c r="BF378" s="214">
        <f>IF(N378="snížená",J378,0)</f>
        <v>0</v>
      </c>
      <c r="BG378" s="214">
        <f>IF(N378="zákl. přenesená",J378,0)</f>
        <v>0</v>
      </c>
      <c r="BH378" s="214">
        <f>IF(N378="sníž. přenesená",J378,0)</f>
        <v>0</v>
      </c>
      <c r="BI378" s="214">
        <f>IF(N378="nulová",J378,0)</f>
        <v>0</v>
      </c>
      <c r="BJ378" s="25" t="s">
        <v>144</v>
      </c>
      <c r="BK378" s="214">
        <f>ROUND(I378*H378,2)</f>
        <v>0</v>
      </c>
      <c r="BL378" s="25" t="s">
        <v>143</v>
      </c>
      <c r="BM378" s="25" t="s">
        <v>515</v>
      </c>
    </row>
    <row r="379" s="12" customFormat="1">
      <c r="B379" s="223"/>
      <c r="D379" s="216" t="s">
        <v>146</v>
      </c>
      <c r="F379" s="225" t="s">
        <v>220</v>
      </c>
      <c r="H379" s="226">
        <v>433.41899999999998</v>
      </c>
      <c r="I379" s="227"/>
      <c r="L379" s="223"/>
      <c r="M379" s="228"/>
      <c r="N379" s="229"/>
      <c r="O379" s="229"/>
      <c r="P379" s="229"/>
      <c r="Q379" s="229"/>
      <c r="R379" s="229"/>
      <c r="S379" s="229"/>
      <c r="T379" s="230"/>
      <c r="AT379" s="224" t="s">
        <v>146</v>
      </c>
      <c r="AU379" s="224" t="s">
        <v>155</v>
      </c>
      <c r="AV379" s="12" t="s">
        <v>144</v>
      </c>
      <c r="AW379" s="12" t="s">
        <v>6</v>
      </c>
      <c r="AX379" s="12" t="s">
        <v>17</v>
      </c>
      <c r="AY379" s="224" t="s">
        <v>136</v>
      </c>
    </row>
    <row r="380" s="1" customFormat="1" ht="25.5" customHeight="1">
      <c r="B380" s="202"/>
      <c r="C380" s="203" t="s">
        <v>276</v>
      </c>
      <c r="D380" s="203" t="s">
        <v>138</v>
      </c>
      <c r="E380" s="204" t="s">
        <v>516</v>
      </c>
      <c r="F380" s="205" t="s">
        <v>517</v>
      </c>
      <c r="G380" s="206" t="s">
        <v>141</v>
      </c>
      <c r="H380" s="207">
        <v>945.66499999999996</v>
      </c>
      <c r="I380" s="208"/>
      <c r="J380" s="209">
        <f>ROUND(I380*H380,2)</f>
        <v>0</v>
      </c>
      <c r="K380" s="205" t="s">
        <v>142</v>
      </c>
      <c r="L380" s="47"/>
      <c r="M380" s="210" t="s">
        <v>5</v>
      </c>
      <c r="N380" s="211" t="s">
        <v>44</v>
      </c>
      <c r="O380" s="48"/>
      <c r="P380" s="212">
        <f>O380*H380</f>
        <v>0</v>
      </c>
      <c r="Q380" s="212">
        <v>0.01899</v>
      </c>
      <c r="R380" s="212">
        <f>Q380*H380</f>
        <v>17.958178350000001</v>
      </c>
      <c r="S380" s="212">
        <v>0</v>
      </c>
      <c r="T380" s="213">
        <f>S380*H380</f>
        <v>0</v>
      </c>
      <c r="AR380" s="25" t="s">
        <v>143</v>
      </c>
      <c r="AT380" s="25" t="s">
        <v>138</v>
      </c>
      <c r="AU380" s="25" t="s">
        <v>155</v>
      </c>
      <c r="AY380" s="25" t="s">
        <v>136</v>
      </c>
      <c r="BE380" s="214">
        <f>IF(N380="základní",J380,0)</f>
        <v>0</v>
      </c>
      <c r="BF380" s="214">
        <f>IF(N380="snížená",J380,0)</f>
        <v>0</v>
      </c>
      <c r="BG380" s="214">
        <f>IF(N380="zákl. přenesená",J380,0)</f>
        <v>0</v>
      </c>
      <c r="BH380" s="214">
        <f>IF(N380="sníž. přenesená",J380,0)</f>
        <v>0</v>
      </c>
      <c r="BI380" s="214">
        <f>IF(N380="nulová",J380,0)</f>
        <v>0</v>
      </c>
      <c r="BJ380" s="25" t="s">
        <v>144</v>
      </c>
      <c r="BK380" s="214">
        <f>ROUND(I380*H380,2)</f>
        <v>0</v>
      </c>
      <c r="BL380" s="25" t="s">
        <v>143</v>
      </c>
      <c r="BM380" s="25" t="s">
        <v>518</v>
      </c>
    </row>
    <row r="381" s="11" customFormat="1">
      <c r="B381" s="215"/>
      <c r="D381" s="216" t="s">
        <v>146</v>
      </c>
      <c r="E381" s="217" t="s">
        <v>5</v>
      </c>
      <c r="F381" s="218" t="s">
        <v>519</v>
      </c>
      <c r="H381" s="217" t="s">
        <v>5</v>
      </c>
      <c r="I381" s="219"/>
      <c r="L381" s="215"/>
      <c r="M381" s="220"/>
      <c r="N381" s="221"/>
      <c r="O381" s="221"/>
      <c r="P381" s="221"/>
      <c r="Q381" s="221"/>
      <c r="R381" s="221"/>
      <c r="S381" s="221"/>
      <c r="T381" s="222"/>
      <c r="AT381" s="217" t="s">
        <v>146</v>
      </c>
      <c r="AU381" s="217" t="s">
        <v>155</v>
      </c>
      <c r="AV381" s="11" t="s">
        <v>17</v>
      </c>
      <c r="AW381" s="11" t="s">
        <v>35</v>
      </c>
      <c r="AX381" s="11" t="s">
        <v>72</v>
      </c>
      <c r="AY381" s="217" t="s">
        <v>136</v>
      </c>
    </row>
    <row r="382" s="12" customFormat="1">
      <c r="B382" s="223"/>
      <c r="D382" s="216" t="s">
        <v>146</v>
      </c>
      <c r="E382" s="224" t="s">
        <v>5</v>
      </c>
      <c r="F382" s="225" t="s">
        <v>520</v>
      </c>
      <c r="H382" s="226">
        <v>945.66499999999996</v>
      </c>
      <c r="I382" s="227"/>
      <c r="L382" s="223"/>
      <c r="M382" s="228"/>
      <c r="N382" s="229"/>
      <c r="O382" s="229"/>
      <c r="P382" s="229"/>
      <c r="Q382" s="229"/>
      <c r="R382" s="229"/>
      <c r="S382" s="229"/>
      <c r="T382" s="230"/>
      <c r="AT382" s="224" t="s">
        <v>146</v>
      </c>
      <c r="AU382" s="224" t="s">
        <v>155</v>
      </c>
      <c r="AV382" s="12" t="s">
        <v>144</v>
      </c>
      <c r="AW382" s="12" t="s">
        <v>35</v>
      </c>
      <c r="AX382" s="12" t="s">
        <v>17</v>
      </c>
      <c r="AY382" s="224" t="s">
        <v>136</v>
      </c>
    </row>
    <row r="383" s="1" customFormat="1" ht="38.25" customHeight="1">
      <c r="B383" s="202"/>
      <c r="C383" s="203" t="s">
        <v>521</v>
      </c>
      <c r="D383" s="203" t="s">
        <v>138</v>
      </c>
      <c r="E383" s="204" t="s">
        <v>522</v>
      </c>
      <c r="F383" s="205" t="s">
        <v>523</v>
      </c>
      <c r="G383" s="206" t="s">
        <v>141</v>
      </c>
      <c r="H383" s="207">
        <v>906.88499999999999</v>
      </c>
      <c r="I383" s="208"/>
      <c r="J383" s="209">
        <f>ROUND(I383*H383,2)</f>
        <v>0</v>
      </c>
      <c r="K383" s="205" t="s">
        <v>142</v>
      </c>
      <c r="L383" s="47"/>
      <c r="M383" s="210" t="s">
        <v>5</v>
      </c>
      <c r="N383" s="211" t="s">
        <v>44</v>
      </c>
      <c r="O383" s="48"/>
      <c r="P383" s="212">
        <f>O383*H383</f>
        <v>0</v>
      </c>
      <c r="Q383" s="212">
        <v>0.0047800000000000004</v>
      </c>
      <c r="R383" s="212">
        <f>Q383*H383</f>
        <v>4.3349103000000007</v>
      </c>
      <c r="S383" s="212">
        <v>0</v>
      </c>
      <c r="T383" s="213">
        <f>S383*H383</f>
        <v>0</v>
      </c>
      <c r="AR383" s="25" t="s">
        <v>143</v>
      </c>
      <c r="AT383" s="25" t="s">
        <v>138</v>
      </c>
      <c r="AU383" s="25" t="s">
        <v>155</v>
      </c>
      <c r="AY383" s="25" t="s">
        <v>136</v>
      </c>
      <c r="BE383" s="214">
        <f>IF(N383="základní",J383,0)</f>
        <v>0</v>
      </c>
      <c r="BF383" s="214">
        <f>IF(N383="snížená",J383,0)</f>
        <v>0</v>
      </c>
      <c r="BG383" s="214">
        <f>IF(N383="zákl. přenesená",J383,0)</f>
        <v>0</v>
      </c>
      <c r="BH383" s="214">
        <f>IF(N383="sníž. přenesená",J383,0)</f>
        <v>0</v>
      </c>
      <c r="BI383" s="214">
        <f>IF(N383="nulová",J383,0)</f>
        <v>0</v>
      </c>
      <c r="BJ383" s="25" t="s">
        <v>144</v>
      </c>
      <c r="BK383" s="214">
        <f>ROUND(I383*H383,2)</f>
        <v>0</v>
      </c>
      <c r="BL383" s="25" t="s">
        <v>143</v>
      </c>
      <c r="BM383" s="25" t="s">
        <v>524</v>
      </c>
    </row>
    <row r="384" s="11" customFormat="1">
      <c r="B384" s="215"/>
      <c r="D384" s="216" t="s">
        <v>146</v>
      </c>
      <c r="E384" s="217" t="s">
        <v>5</v>
      </c>
      <c r="F384" s="218" t="s">
        <v>525</v>
      </c>
      <c r="H384" s="217" t="s">
        <v>5</v>
      </c>
      <c r="I384" s="219"/>
      <c r="L384" s="215"/>
      <c r="M384" s="220"/>
      <c r="N384" s="221"/>
      <c r="O384" s="221"/>
      <c r="P384" s="221"/>
      <c r="Q384" s="221"/>
      <c r="R384" s="221"/>
      <c r="S384" s="221"/>
      <c r="T384" s="222"/>
      <c r="AT384" s="217" t="s">
        <v>146</v>
      </c>
      <c r="AU384" s="217" t="s">
        <v>155</v>
      </c>
      <c r="AV384" s="11" t="s">
        <v>17</v>
      </c>
      <c r="AW384" s="11" t="s">
        <v>35</v>
      </c>
      <c r="AX384" s="11" t="s">
        <v>72</v>
      </c>
      <c r="AY384" s="217" t="s">
        <v>136</v>
      </c>
    </row>
    <row r="385" s="12" customFormat="1">
      <c r="B385" s="223"/>
      <c r="D385" s="216" t="s">
        <v>146</v>
      </c>
      <c r="E385" s="224" t="s">
        <v>5</v>
      </c>
      <c r="F385" s="225" t="s">
        <v>526</v>
      </c>
      <c r="H385" s="226">
        <v>501.64499999999998</v>
      </c>
      <c r="I385" s="227"/>
      <c r="L385" s="223"/>
      <c r="M385" s="228"/>
      <c r="N385" s="229"/>
      <c r="O385" s="229"/>
      <c r="P385" s="229"/>
      <c r="Q385" s="229"/>
      <c r="R385" s="229"/>
      <c r="S385" s="229"/>
      <c r="T385" s="230"/>
      <c r="AT385" s="224" t="s">
        <v>146</v>
      </c>
      <c r="AU385" s="224" t="s">
        <v>155</v>
      </c>
      <c r="AV385" s="12" t="s">
        <v>144</v>
      </c>
      <c r="AW385" s="12" t="s">
        <v>35</v>
      </c>
      <c r="AX385" s="12" t="s">
        <v>72</v>
      </c>
      <c r="AY385" s="224" t="s">
        <v>136</v>
      </c>
    </row>
    <row r="386" s="11" customFormat="1">
      <c r="B386" s="215"/>
      <c r="D386" s="216" t="s">
        <v>146</v>
      </c>
      <c r="E386" s="217" t="s">
        <v>5</v>
      </c>
      <c r="F386" s="218" t="s">
        <v>527</v>
      </c>
      <c r="H386" s="217" t="s">
        <v>5</v>
      </c>
      <c r="I386" s="219"/>
      <c r="L386" s="215"/>
      <c r="M386" s="220"/>
      <c r="N386" s="221"/>
      <c r="O386" s="221"/>
      <c r="P386" s="221"/>
      <c r="Q386" s="221"/>
      <c r="R386" s="221"/>
      <c r="S386" s="221"/>
      <c r="T386" s="222"/>
      <c r="AT386" s="217" t="s">
        <v>146</v>
      </c>
      <c r="AU386" s="217" t="s">
        <v>155</v>
      </c>
      <c r="AV386" s="11" t="s">
        <v>17</v>
      </c>
      <c r="AW386" s="11" t="s">
        <v>35</v>
      </c>
      <c r="AX386" s="11" t="s">
        <v>72</v>
      </c>
      <c r="AY386" s="217" t="s">
        <v>136</v>
      </c>
    </row>
    <row r="387" s="12" customFormat="1">
      <c r="B387" s="223"/>
      <c r="D387" s="216" t="s">
        <v>146</v>
      </c>
      <c r="E387" s="224" t="s">
        <v>5</v>
      </c>
      <c r="F387" s="225" t="s">
        <v>528</v>
      </c>
      <c r="H387" s="226">
        <v>74</v>
      </c>
      <c r="I387" s="227"/>
      <c r="L387" s="223"/>
      <c r="M387" s="228"/>
      <c r="N387" s="229"/>
      <c r="O387" s="229"/>
      <c r="P387" s="229"/>
      <c r="Q387" s="229"/>
      <c r="R387" s="229"/>
      <c r="S387" s="229"/>
      <c r="T387" s="230"/>
      <c r="AT387" s="224" t="s">
        <v>146</v>
      </c>
      <c r="AU387" s="224" t="s">
        <v>155</v>
      </c>
      <c r="AV387" s="12" t="s">
        <v>144</v>
      </c>
      <c r="AW387" s="12" t="s">
        <v>35</v>
      </c>
      <c r="AX387" s="12" t="s">
        <v>72</v>
      </c>
      <c r="AY387" s="224" t="s">
        <v>136</v>
      </c>
    </row>
    <row r="388" s="11" customFormat="1">
      <c r="B388" s="215"/>
      <c r="D388" s="216" t="s">
        <v>146</v>
      </c>
      <c r="E388" s="217" t="s">
        <v>5</v>
      </c>
      <c r="F388" s="218" t="s">
        <v>529</v>
      </c>
      <c r="H388" s="217" t="s">
        <v>5</v>
      </c>
      <c r="I388" s="219"/>
      <c r="L388" s="215"/>
      <c r="M388" s="220"/>
      <c r="N388" s="221"/>
      <c r="O388" s="221"/>
      <c r="P388" s="221"/>
      <c r="Q388" s="221"/>
      <c r="R388" s="221"/>
      <c r="S388" s="221"/>
      <c r="T388" s="222"/>
      <c r="AT388" s="217" t="s">
        <v>146</v>
      </c>
      <c r="AU388" s="217" t="s">
        <v>155</v>
      </c>
      <c r="AV388" s="11" t="s">
        <v>17</v>
      </c>
      <c r="AW388" s="11" t="s">
        <v>35</v>
      </c>
      <c r="AX388" s="11" t="s">
        <v>72</v>
      </c>
      <c r="AY388" s="217" t="s">
        <v>136</v>
      </c>
    </row>
    <row r="389" s="12" customFormat="1">
      <c r="B389" s="223"/>
      <c r="D389" s="216" t="s">
        <v>146</v>
      </c>
      <c r="E389" s="224" t="s">
        <v>5</v>
      </c>
      <c r="F389" s="225" t="s">
        <v>530</v>
      </c>
      <c r="H389" s="226">
        <v>112.45</v>
      </c>
      <c r="I389" s="227"/>
      <c r="L389" s="223"/>
      <c r="M389" s="228"/>
      <c r="N389" s="229"/>
      <c r="O389" s="229"/>
      <c r="P389" s="229"/>
      <c r="Q389" s="229"/>
      <c r="R389" s="229"/>
      <c r="S389" s="229"/>
      <c r="T389" s="230"/>
      <c r="AT389" s="224" t="s">
        <v>146</v>
      </c>
      <c r="AU389" s="224" t="s">
        <v>155</v>
      </c>
      <c r="AV389" s="12" t="s">
        <v>144</v>
      </c>
      <c r="AW389" s="12" t="s">
        <v>35</v>
      </c>
      <c r="AX389" s="12" t="s">
        <v>72</v>
      </c>
      <c r="AY389" s="224" t="s">
        <v>136</v>
      </c>
    </row>
    <row r="390" s="11" customFormat="1">
      <c r="B390" s="215"/>
      <c r="D390" s="216" t="s">
        <v>146</v>
      </c>
      <c r="E390" s="217" t="s">
        <v>5</v>
      </c>
      <c r="F390" s="218" t="s">
        <v>332</v>
      </c>
      <c r="H390" s="217" t="s">
        <v>5</v>
      </c>
      <c r="I390" s="219"/>
      <c r="L390" s="215"/>
      <c r="M390" s="220"/>
      <c r="N390" s="221"/>
      <c r="O390" s="221"/>
      <c r="P390" s="221"/>
      <c r="Q390" s="221"/>
      <c r="R390" s="221"/>
      <c r="S390" s="221"/>
      <c r="T390" s="222"/>
      <c r="AT390" s="217" t="s">
        <v>146</v>
      </c>
      <c r="AU390" s="217" t="s">
        <v>155</v>
      </c>
      <c r="AV390" s="11" t="s">
        <v>17</v>
      </c>
      <c r="AW390" s="11" t="s">
        <v>35</v>
      </c>
      <c r="AX390" s="11" t="s">
        <v>72</v>
      </c>
      <c r="AY390" s="217" t="s">
        <v>136</v>
      </c>
    </row>
    <row r="391" s="12" customFormat="1">
      <c r="B391" s="223"/>
      <c r="D391" s="216" t="s">
        <v>146</v>
      </c>
      <c r="E391" s="224" t="s">
        <v>5</v>
      </c>
      <c r="F391" s="225" t="s">
        <v>531</v>
      </c>
      <c r="H391" s="226">
        <v>2.8700000000000001</v>
      </c>
      <c r="I391" s="227"/>
      <c r="L391" s="223"/>
      <c r="M391" s="228"/>
      <c r="N391" s="229"/>
      <c r="O391" s="229"/>
      <c r="P391" s="229"/>
      <c r="Q391" s="229"/>
      <c r="R391" s="229"/>
      <c r="S391" s="229"/>
      <c r="T391" s="230"/>
      <c r="AT391" s="224" t="s">
        <v>146</v>
      </c>
      <c r="AU391" s="224" t="s">
        <v>155</v>
      </c>
      <c r="AV391" s="12" t="s">
        <v>144</v>
      </c>
      <c r="AW391" s="12" t="s">
        <v>35</v>
      </c>
      <c r="AX391" s="12" t="s">
        <v>72</v>
      </c>
      <c r="AY391" s="224" t="s">
        <v>136</v>
      </c>
    </row>
    <row r="392" s="11" customFormat="1">
      <c r="B392" s="215"/>
      <c r="D392" s="216" t="s">
        <v>146</v>
      </c>
      <c r="E392" s="217" t="s">
        <v>5</v>
      </c>
      <c r="F392" s="218" t="s">
        <v>348</v>
      </c>
      <c r="H392" s="217" t="s">
        <v>5</v>
      </c>
      <c r="I392" s="219"/>
      <c r="L392" s="215"/>
      <c r="M392" s="220"/>
      <c r="N392" s="221"/>
      <c r="O392" s="221"/>
      <c r="P392" s="221"/>
      <c r="Q392" s="221"/>
      <c r="R392" s="221"/>
      <c r="S392" s="221"/>
      <c r="T392" s="222"/>
      <c r="AT392" s="217" t="s">
        <v>146</v>
      </c>
      <c r="AU392" s="217" t="s">
        <v>155</v>
      </c>
      <c r="AV392" s="11" t="s">
        <v>17</v>
      </c>
      <c r="AW392" s="11" t="s">
        <v>35</v>
      </c>
      <c r="AX392" s="11" t="s">
        <v>72</v>
      </c>
      <c r="AY392" s="217" t="s">
        <v>136</v>
      </c>
    </row>
    <row r="393" s="12" customFormat="1">
      <c r="B393" s="223"/>
      <c r="D393" s="216" t="s">
        <v>146</v>
      </c>
      <c r="E393" s="224" t="s">
        <v>5</v>
      </c>
      <c r="F393" s="225" t="s">
        <v>349</v>
      </c>
      <c r="H393" s="226">
        <v>12</v>
      </c>
      <c r="I393" s="227"/>
      <c r="L393" s="223"/>
      <c r="M393" s="228"/>
      <c r="N393" s="229"/>
      <c r="O393" s="229"/>
      <c r="P393" s="229"/>
      <c r="Q393" s="229"/>
      <c r="R393" s="229"/>
      <c r="S393" s="229"/>
      <c r="T393" s="230"/>
      <c r="AT393" s="224" t="s">
        <v>146</v>
      </c>
      <c r="AU393" s="224" t="s">
        <v>155</v>
      </c>
      <c r="AV393" s="12" t="s">
        <v>144</v>
      </c>
      <c r="AW393" s="12" t="s">
        <v>35</v>
      </c>
      <c r="AX393" s="12" t="s">
        <v>72</v>
      </c>
      <c r="AY393" s="224" t="s">
        <v>136</v>
      </c>
    </row>
    <row r="394" s="11" customFormat="1">
      <c r="B394" s="215"/>
      <c r="D394" s="216" t="s">
        <v>146</v>
      </c>
      <c r="E394" s="217" t="s">
        <v>5</v>
      </c>
      <c r="F394" s="218" t="s">
        <v>346</v>
      </c>
      <c r="H394" s="217" t="s">
        <v>5</v>
      </c>
      <c r="I394" s="219"/>
      <c r="L394" s="215"/>
      <c r="M394" s="220"/>
      <c r="N394" s="221"/>
      <c r="O394" s="221"/>
      <c r="P394" s="221"/>
      <c r="Q394" s="221"/>
      <c r="R394" s="221"/>
      <c r="S394" s="221"/>
      <c r="T394" s="222"/>
      <c r="AT394" s="217" t="s">
        <v>146</v>
      </c>
      <c r="AU394" s="217" t="s">
        <v>155</v>
      </c>
      <c r="AV394" s="11" t="s">
        <v>17</v>
      </c>
      <c r="AW394" s="11" t="s">
        <v>35</v>
      </c>
      <c r="AX394" s="11" t="s">
        <v>72</v>
      </c>
      <c r="AY394" s="217" t="s">
        <v>136</v>
      </c>
    </row>
    <row r="395" s="12" customFormat="1">
      <c r="B395" s="223"/>
      <c r="D395" s="216" t="s">
        <v>146</v>
      </c>
      <c r="E395" s="224" t="s">
        <v>5</v>
      </c>
      <c r="F395" s="225" t="s">
        <v>532</v>
      </c>
      <c r="H395" s="226">
        <v>45</v>
      </c>
      <c r="I395" s="227"/>
      <c r="L395" s="223"/>
      <c r="M395" s="228"/>
      <c r="N395" s="229"/>
      <c r="O395" s="229"/>
      <c r="P395" s="229"/>
      <c r="Q395" s="229"/>
      <c r="R395" s="229"/>
      <c r="S395" s="229"/>
      <c r="T395" s="230"/>
      <c r="AT395" s="224" t="s">
        <v>146</v>
      </c>
      <c r="AU395" s="224" t="s">
        <v>155</v>
      </c>
      <c r="AV395" s="12" t="s">
        <v>144</v>
      </c>
      <c r="AW395" s="12" t="s">
        <v>35</v>
      </c>
      <c r="AX395" s="12" t="s">
        <v>72</v>
      </c>
      <c r="AY395" s="224" t="s">
        <v>136</v>
      </c>
    </row>
    <row r="396" s="11" customFormat="1">
      <c r="B396" s="215"/>
      <c r="D396" s="216" t="s">
        <v>146</v>
      </c>
      <c r="E396" s="217" t="s">
        <v>5</v>
      </c>
      <c r="F396" s="218" t="s">
        <v>533</v>
      </c>
      <c r="H396" s="217" t="s">
        <v>5</v>
      </c>
      <c r="I396" s="219"/>
      <c r="L396" s="215"/>
      <c r="M396" s="220"/>
      <c r="N396" s="221"/>
      <c r="O396" s="221"/>
      <c r="P396" s="221"/>
      <c r="Q396" s="221"/>
      <c r="R396" s="221"/>
      <c r="S396" s="221"/>
      <c r="T396" s="222"/>
      <c r="AT396" s="217" t="s">
        <v>146</v>
      </c>
      <c r="AU396" s="217" t="s">
        <v>155</v>
      </c>
      <c r="AV396" s="11" t="s">
        <v>17</v>
      </c>
      <c r="AW396" s="11" t="s">
        <v>35</v>
      </c>
      <c r="AX396" s="11" t="s">
        <v>72</v>
      </c>
      <c r="AY396" s="217" t="s">
        <v>136</v>
      </c>
    </row>
    <row r="397" s="12" customFormat="1">
      <c r="B397" s="223"/>
      <c r="D397" s="216" t="s">
        <v>146</v>
      </c>
      <c r="E397" s="224" t="s">
        <v>5</v>
      </c>
      <c r="F397" s="225" t="s">
        <v>534</v>
      </c>
      <c r="H397" s="226">
        <v>158.91999999999999</v>
      </c>
      <c r="I397" s="227"/>
      <c r="L397" s="223"/>
      <c r="M397" s="228"/>
      <c r="N397" s="229"/>
      <c r="O397" s="229"/>
      <c r="P397" s="229"/>
      <c r="Q397" s="229"/>
      <c r="R397" s="229"/>
      <c r="S397" s="229"/>
      <c r="T397" s="230"/>
      <c r="AT397" s="224" t="s">
        <v>146</v>
      </c>
      <c r="AU397" s="224" t="s">
        <v>155</v>
      </c>
      <c r="AV397" s="12" t="s">
        <v>144</v>
      </c>
      <c r="AW397" s="12" t="s">
        <v>35</v>
      </c>
      <c r="AX397" s="12" t="s">
        <v>72</v>
      </c>
      <c r="AY397" s="224" t="s">
        <v>136</v>
      </c>
    </row>
    <row r="398" s="13" customFormat="1">
      <c r="B398" s="231"/>
      <c r="D398" s="216" t="s">
        <v>146</v>
      </c>
      <c r="E398" s="232" t="s">
        <v>5</v>
      </c>
      <c r="F398" s="233" t="s">
        <v>203</v>
      </c>
      <c r="H398" s="234">
        <v>906.88499999999999</v>
      </c>
      <c r="I398" s="235"/>
      <c r="L398" s="231"/>
      <c r="M398" s="236"/>
      <c r="N398" s="237"/>
      <c r="O398" s="237"/>
      <c r="P398" s="237"/>
      <c r="Q398" s="237"/>
      <c r="R398" s="237"/>
      <c r="S398" s="237"/>
      <c r="T398" s="238"/>
      <c r="AT398" s="232" t="s">
        <v>146</v>
      </c>
      <c r="AU398" s="232" t="s">
        <v>155</v>
      </c>
      <c r="AV398" s="13" t="s">
        <v>143</v>
      </c>
      <c r="AW398" s="13" t="s">
        <v>35</v>
      </c>
      <c r="AX398" s="13" t="s">
        <v>17</v>
      </c>
      <c r="AY398" s="232" t="s">
        <v>136</v>
      </c>
    </row>
    <row r="399" s="1" customFormat="1" ht="25.5" customHeight="1">
      <c r="B399" s="202"/>
      <c r="C399" s="203" t="s">
        <v>535</v>
      </c>
      <c r="D399" s="203" t="s">
        <v>138</v>
      </c>
      <c r="E399" s="204" t="s">
        <v>536</v>
      </c>
      <c r="F399" s="205" t="s">
        <v>537</v>
      </c>
      <c r="G399" s="206" t="s">
        <v>141</v>
      </c>
      <c r="H399" s="207">
        <v>112.78</v>
      </c>
      <c r="I399" s="208"/>
      <c r="J399" s="209">
        <f>ROUND(I399*H399,2)</f>
        <v>0</v>
      </c>
      <c r="K399" s="205" t="s">
        <v>142</v>
      </c>
      <c r="L399" s="47"/>
      <c r="M399" s="210" t="s">
        <v>5</v>
      </c>
      <c r="N399" s="211" t="s">
        <v>44</v>
      </c>
      <c r="O399" s="48"/>
      <c r="P399" s="212">
        <f>O399*H399</f>
        <v>0</v>
      </c>
      <c r="Q399" s="212">
        <v>0.00628</v>
      </c>
      <c r="R399" s="212">
        <f>Q399*H399</f>
        <v>0.70825839999999995</v>
      </c>
      <c r="S399" s="212">
        <v>0</v>
      </c>
      <c r="T399" s="213">
        <f>S399*H399</f>
        <v>0</v>
      </c>
      <c r="AR399" s="25" t="s">
        <v>143</v>
      </c>
      <c r="AT399" s="25" t="s">
        <v>138</v>
      </c>
      <c r="AU399" s="25" t="s">
        <v>155</v>
      </c>
      <c r="AY399" s="25" t="s">
        <v>136</v>
      </c>
      <c r="BE399" s="214">
        <f>IF(N399="základní",J399,0)</f>
        <v>0</v>
      </c>
      <c r="BF399" s="214">
        <f>IF(N399="snížená",J399,0)</f>
        <v>0</v>
      </c>
      <c r="BG399" s="214">
        <f>IF(N399="zákl. přenesená",J399,0)</f>
        <v>0</v>
      </c>
      <c r="BH399" s="214">
        <f>IF(N399="sníž. přenesená",J399,0)</f>
        <v>0</v>
      </c>
      <c r="BI399" s="214">
        <f>IF(N399="nulová",J399,0)</f>
        <v>0</v>
      </c>
      <c r="BJ399" s="25" t="s">
        <v>144</v>
      </c>
      <c r="BK399" s="214">
        <f>ROUND(I399*H399,2)</f>
        <v>0</v>
      </c>
      <c r="BL399" s="25" t="s">
        <v>143</v>
      </c>
      <c r="BM399" s="25" t="s">
        <v>538</v>
      </c>
    </row>
    <row r="400" s="11" customFormat="1">
      <c r="B400" s="215"/>
      <c r="D400" s="216" t="s">
        <v>146</v>
      </c>
      <c r="E400" s="217" t="s">
        <v>5</v>
      </c>
      <c r="F400" s="218" t="s">
        <v>377</v>
      </c>
      <c r="H400" s="217" t="s">
        <v>5</v>
      </c>
      <c r="I400" s="219"/>
      <c r="L400" s="215"/>
      <c r="M400" s="220"/>
      <c r="N400" s="221"/>
      <c r="O400" s="221"/>
      <c r="P400" s="221"/>
      <c r="Q400" s="221"/>
      <c r="R400" s="221"/>
      <c r="S400" s="221"/>
      <c r="T400" s="222"/>
      <c r="AT400" s="217" t="s">
        <v>146</v>
      </c>
      <c r="AU400" s="217" t="s">
        <v>155</v>
      </c>
      <c r="AV400" s="11" t="s">
        <v>17</v>
      </c>
      <c r="AW400" s="11" t="s">
        <v>35</v>
      </c>
      <c r="AX400" s="11" t="s">
        <v>72</v>
      </c>
      <c r="AY400" s="217" t="s">
        <v>136</v>
      </c>
    </row>
    <row r="401" s="12" customFormat="1">
      <c r="B401" s="223"/>
      <c r="D401" s="216" t="s">
        <v>146</v>
      </c>
      <c r="E401" s="224" t="s">
        <v>5</v>
      </c>
      <c r="F401" s="225" t="s">
        <v>528</v>
      </c>
      <c r="H401" s="226">
        <v>74</v>
      </c>
      <c r="I401" s="227"/>
      <c r="L401" s="223"/>
      <c r="M401" s="228"/>
      <c r="N401" s="229"/>
      <c r="O401" s="229"/>
      <c r="P401" s="229"/>
      <c r="Q401" s="229"/>
      <c r="R401" s="229"/>
      <c r="S401" s="229"/>
      <c r="T401" s="230"/>
      <c r="AT401" s="224" t="s">
        <v>146</v>
      </c>
      <c r="AU401" s="224" t="s">
        <v>155</v>
      </c>
      <c r="AV401" s="12" t="s">
        <v>144</v>
      </c>
      <c r="AW401" s="12" t="s">
        <v>35</v>
      </c>
      <c r="AX401" s="12" t="s">
        <v>72</v>
      </c>
      <c r="AY401" s="224" t="s">
        <v>136</v>
      </c>
    </row>
    <row r="402" s="11" customFormat="1">
      <c r="B402" s="215"/>
      <c r="D402" s="216" t="s">
        <v>146</v>
      </c>
      <c r="E402" s="217" t="s">
        <v>5</v>
      </c>
      <c r="F402" s="218" t="s">
        <v>539</v>
      </c>
      <c r="H402" s="217" t="s">
        <v>5</v>
      </c>
      <c r="I402" s="219"/>
      <c r="L402" s="215"/>
      <c r="M402" s="220"/>
      <c r="N402" s="221"/>
      <c r="O402" s="221"/>
      <c r="P402" s="221"/>
      <c r="Q402" s="221"/>
      <c r="R402" s="221"/>
      <c r="S402" s="221"/>
      <c r="T402" s="222"/>
      <c r="AT402" s="217" t="s">
        <v>146</v>
      </c>
      <c r="AU402" s="217" t="s">
        <v>155</v>
      </c>
      <c r="AV402" s="11" t="s">
        <v>17</v>
      </c>
      <c r="AW402" s="11" t="s">
        <v>35</v>
      </c>
      <c r="AX402" s="11" t="s">
        <v>72</v>
      </c>
      <c r="AY402" s="217" t="s">
        <v>136</v>
      </c>
    </row>
    <row r="403" s="12" customFormat="1">
      <c r="B403" s="223"/>
      <c r="D403" s="216" t="s">
        <v>146</v>
      </c>
      <c r="E403" s="224" t="s">
        <v>5</v>
      </c>
      <c r="F403" s="225" t="s">
        <v>540</v>
      </c>
      <c r="H403" s="226">
        <v>33.780000000000001</v>
      </c>
      <c r="I403" s="227"/>
      <c r="L403" s="223"/>
      <c r="M403" s="228"/>
      <c r="N403" s="229"/>
      <c r="O403" s="229"/>
      <c r="P403" s="229"/>
      <c r="Q403" s="229"/>
      <c r="R403" s="229"/>
      <c r="S403" s="229"/>
      <c r="T403" s="230"/>
      <c r="AT403" s="224" t="s">
        <v>146</v>
      </c>
      <c r="AU403" s="224" t="s">
        <v>155</v>
      </c>
      <c r="AV403" s="12" t="s">
        <v>144</v>
      </c>
      <c r="AW403" s="12" t="s">
        <v>35</v>
      </c>
      <c r="AX403" s="12" t="s">
        <v>72</v>
      </c>
      <c r="AY403" s="224" t="s">
        <v>136</v>
      </c>
    </row>
    <row r="404" s="11" customFormat="1">
      <c r="B404" s="215"/>
      <c r="D404" s="216" t="s">
        <v>146</v>
      </c>
      <c r="E404" s="217" t="s">
        <v>5</v>
      </c>
      <c r="F404" s="218" t="s">
        <v>541</v>
      </c>
      <c r="H404" s="217" t="s">
        <v>5</v>
      </c>
      <c r="I404" s="219"/>
      <c r="L404" s="215"/>
      <c r="M404" s="220"/>
      <c r="N404" s="221"/>
      <c r="O404" s="221"/>
      <c r="P404" s="221"/>
      <c r="Q404" s="221"/>
      <c r="R404" s="221"/>
      <c r="S404" s="221"/>
      <c r="T404" s="222"/>
      <c r="AT404" s="217" t="s">
        <v>146</v>
      </c>
      <c r="AU404" s="217" t="s">
        <v>155</v>
      </c>
      <c r="AV404" s="11" t="s">
        <v>17</v>
      </c>
      <c r="AW404" s="11" t="s">
        <v>35</v>
      </c>
      <c r="AX404" s="11" t="s">
        <v>72</v>
      </c>
      <c r="AY404" s="217" t="s">
        <v>136</v>
      </c>
    </row>
    <row r="405" s="12" customFormat="1">
      <c r="B405" s="223"/>
      <c r="D405" s="216" t="s">
        <v>146</v>
      </c>
      <c r="E405" s="224" t="s">
        <v>5</v>
      </c>
      <c r="F405" s="225" t="s">
        <v>542</v>
      </c>
      <c r="H405" s="226">
        <v>5</v>
      </c>
      <c r="I405" s="227"/>
      <c r="L405" s="223"/>
      <c r="M405" s="228"/>
      <c r="N405" s="229"/>
      <c r="O405" s="229"/>
      <c r="P405" s="229"/>
      <c r="Q405" s="229"/>
      <c r="R405" s="229"/>
      <c r="S405" s="229"/>
      <c r="T405" s="230"/>
      <c r="AT405" s="224" t="s">
        <v>146</v>
      </c>
      <c r="AU405" s="224" t="s">
        <v>155</v>
      </c>
      <c r="AV405" s="12" t="s">
        <v>144</v>
      </c>
      <c r="AW405" s="12" t="s">
        <v>35</v>
      </c>
      <c r="AX405" s="12" t="s">
        <v>72</v>
      </c>
      <c r="AY405" s="224" t="s">
        <v>136</v>
      </c>
    </row>
    <row r="406" s="13" customFormat="1">
      <c r="B406" s="231"/>
      <c r="D406" s="216" t="s">
        <v>146</v>
      </c>
      <c r="E406" s="232" t="s">
        <v>5</v>
      </c>
      <c r="F406" s="233" t="s">
        <v>203</v>
      </c>
      <c r="H406" s="234">
        <v>112.78</v>
      </c>
      <c r="I406" s="235"/>
      <c r="L406" s="231"/>
      <c r="M406" s="236"/>
      <c r="N406" s="237"/>
      <c r="O406" s="237"/>
      <c r="P406" s="237"/>
      <c r="Q406" s="237"/>
      <c r="R406" s="237"/>
      <c r="S406" s="237"/>
      <c r="T406" s="238"/>
      <c r="AT406" s="232" t="s">
        <v>146</v>
      </c>
      <c r="AU406" s="232" t="s">
        <v>155</v>
      </c>
      <c r="AV406" s="13" t="s">
        <v>143</v>
      </c>
      <c r="AW406" s="13" t="s">
        <v>35</v>
      </c>
      <c r="AX406" s="13" t="s">
        <v>17</v>
      </c>
      <c r="AY406" s="232" t="s">
        <v>136</v>
      </c>
    </row>
    <row r="407" s="1" customFormat="1" ht="16.5" customHeight="1">
      <c r="B407" s="202"/>
      <c r="C407" s="203" t="s">
        <v>543</v>
      </c>
      <c r="D407" s="203" t="s">
        <v>138</v>
      </c>
      <c r="E407" s="204" t="s">
        <v>544</v>
      </c>
      <c r="F407" s="205" t="s">
        <v>545</v>
      </c>
      <c r="G407" s="206" t="s">
        <v>141</v>
      </c>
      <c r="H407" s="207">
        <v>1073.5650000000001</v>
      </c>
      <c r="I407" s="208"/>
      <c r="J407" s="209">
        <f>ROUND(I407*H407,2)</f>
        <v>0</v>
      </c>
      <c r="K407" s="205" t="s">
        <v>142</v>
      </c>
      <c r="L407" s="47"/>
      <c r="M407" s="210" t="s">
        <v>5</v>
      </c>
      <c r="N407" s="211" t="s">
        <v>44</v>
      </c>
      <c r="O407" s="48"/>
      <c r="P407" s="212">
        <f>O407*H407</f>
        <v>0</v>
      </c>
      <c r="Q407" s="212">
        <v>0</v>
      </c>
      <c r="R407" s="212">
        <f>Q407*H407</f>
        <v>0</v>
      </c>
      <c r="S407" s="212">
        <v>0</v>
      </c>
      <c r="T407" s="213">
        <f>S407*H407</f>
        <v>0</v>
      </c>
      <c r="AR407" s="25" t="s">
        <v>143</v>
      </c>
      <c r="AT407" s="25" t="s">
        <v>138</v>
      </c>
      <c r="AU407" s="25" t="s">
        <v>155</v>
      </c>
      <c r="AY407" s="25" t="s">
        <v>136</v>
      </c>
      <c r="BE407" s="214">
        <f>IF(N407="základní",J407,0)</f>
        <v>0</v>
      </c>
      <c r="BF407" s="214">
        <f>IF(N407="snížená",J407,0)</f>
        <v>0</v>
      </c>
      <c r="BG407" s="214">
        <f>IF(N407="zákl. přenesená",J407,0)</f>
        <v>0</v>
      </c>
      <c r="BH407" s="214">
        <f>IF(N407="sníž. přenesená",J407,0)</f>
        <v>0</v>
      </c>
      <c r="BI407" s="214">
        <f>IF(N407="nulová",J407,0)</f>
        <v>0</v>
      </c>
      <c r="BJ407" s="25" t="s">
        <v>144</v>
      </c>
      <c r="BK407" s="214">
        <f>ROUND(I407*H407,2)</f>
        <v>0</v>
      </c>
      <c r="BL407" s="25" t="s">
        <v>143</v>
      </c>
      <c r="BM407" s="25" t="s">
        <v>546</v>
      </c>
    </row>
    <row r="408" s="11" customFormat="1">
      <c r="B408" s="215"/>
      <c r="D408" s="216" t="s">
        <v>146</v>
      </c>
      <c r="E408" s="217" t="s">
        <v>5</v>
      </c>
      <c r="F408" s="218" t="s">
        <v>547</v>
      </c>
      <c r="H408" s="217" t="s">
        <v>5</v>
      </c>
      <c r="I408" s="219"/>
      <c r="L408" s="215"/>
      <c r="M408" s="220"/>
      <c r="N408" s="221"/>
      <c r="O408" s="221"/>
      <c r="P408" s="221"/>
      <c r="Q408" s="221"/>
      <c r="R408" s="221"/>
      <c r="S408" s="221"/>
      <c r="T408" s="222"/>
      <c r="AT408" s="217" t="s">
        <v>146</v>
      </c>
      <c r="AU408" s="217" t="s">
        <v>155</v>
      </c>
      <c r="AV408" s="11" t="s">
        <v>17</v>
      </c>
      <c r="AW408" s="11" t="s">
        <v>35</v>
      </c>
      <c r="AX408" s="11" t="s">
        <v>72</v>
      </c>
      <c r="AY408" s="217" t="s">
        <v>136</v>
      </c>
    </row>
    <row r="409" s="12" customFormat="1">
      <c r="B409" s="223"/>
      <c r="D409" s="216" t="s">
        <v>146</v>
      </c>
      <c r="E409" s="224" t="s">
        <v>5</v>
      </c>
      <c r="F409" s="225" t="s">
        <v>548</v>
      </c>
      <c r="H409" s="226">
        <v>1017.265</v>
      </c>
      <c r="I409" s="227"/>
      <c r="L409" s="223"/>
      <c r="M409" s="228"/>
      <c r="N409" s="229"/>
      <c r="O409" s="229"/>
      <c r="P409" s="229"/>
      <c r="Q409" s="229"/>
      <c r="R409" s="229"/>
      <c r="S409" s="229"/>
      <c r="T409" s="230"/>
      <c r="AT409" s="224" t="s">
        <v>146</v>
      </c>
      <c r="AU409" s="224" t="s">
        <v>155</v>
      </c>
      <c r="AV409" s="12" t="s">
        <v>144</v>
      </c>
      <c r="AW409" s="12" t="s">
        <v>35</v>
      </c>
      <c r="AX409" s="12" t="s">
        <v>72</v>
      </c>
      <c r="AY409" s="224" t="s">
        <v>136</v>
      </c>
    </row>
    <row r="410" s="11" customFormat="1">
      <c r="B410" s="215"/>
      <c r="D410" s="216" t="s">
        <v>146</v>
      </c>
      <c r="E410" s="217" t="s">
        <v>5</v>
      </c>
      <c r="F410" s="218" t="s">
        <v>549</v>
      </c>
      <c r="H410" s="217" t="s">
        <v>5</v>
      </c>
      <c r="I410" s="219"/>
      <c r="L410" s="215"/>
      <c r="M410" s="220"/>
      <c r="N410" s="221"/>
      <c r="O410" s="221"/>
      <c r="P410" s="221"/>
      <c r="Q410" s="221"/>
      <c r="R410" s="221"/>
      <c r="S410" s="221"/>
      <c r="T410" s="222"/>
      <c r="AT410" s="217" t="s">
        <v>146</v>
      </c>
      <c r="AU410" s="217" t="s">
        <v>155</v>
      </c>
      <c r="AV410" s="11" t="s">
        <v>17</v>
      </c>
      <c r="AW410" s="11" t="s">
        <v>35</v>
      </c>
      <c r="AX410" s="11" t="s">
        <v>72</v>
      </c>
      <c r="AY410" s="217" t="s">
        <v>136</v>
      </c>
    </row>
    <row r="411" s="12" customFormat="1">
      <c r="B411" s="223"/>
      <c r="D411" s="216" t="s">
        <v>146</v>
      </c>
      <c r="E411" s="224" t="s">
        <v>5</v>
      </c>
      <c r="F411" s="225" t="s">
        <v>550</v>
      </c>
      <c r="H411" s="226">
        <v>56.299999999999997</v>
      </c>
      <c r="I411" s="227"/>
      <c r="L411" s="223"/>
      <c r="M411" s="228"/>
      <c r="N411" s="229"/>
      <c r="O411" s="229"/>
      <c r="P411" s="229"/>
      <c r="Q411" s="229"/>
      <c r="R411" s="229"/>
      <c r="S411" s="229"/>
      <c r="T411" s="230"/>
      <c r="AT411" s="224" t="s">
        <v>146</v>
      </c>
      <c r="AU411" s="224" t="s">
        <v>155</v>
      </c>
      <c r="AV411" s="12" t="s">
        <v>144</v>
      </c>
      <c r="AW411" s="12" t="s">
        <v>35</v>
      </c>
      <c r="AX411" s="12" t="s">
        <v>72</v>
      </c>
      <c r="AY411" s="224" t="s">
        <v>136</v>
      </c>
    </row>
    <row r="412" s="13" customFormat="1">
      <c r="B412" s="231"/>
      <c r="D412" s="216" t="s">
        <v>146</v>
      </c>
      <c r="E412" s="232" t="s">
        <v>5</v>
      </c>
      <c r="F412" s="233" t="s">
        <v>203</v>
      </c>
      <c r="H412" s="234">
        <v>1073.5650000000001</v>
      </c>
      <c r="I412" s="235"/>
      <c r="L412" s="231"/>
      <c r="M412" s="236"/>
      <c r="N412" s="237"/>
      <c r="O412" s="237"/>
      <c r="P412" s="237"/>
      <c r="Q412" s="237"/>
      <c r="R412" s="237"/>
      <c r="S412" s="237"/>
      <c r="T412" s="238"/>
      <c r="AT412" s="232" t="s">
        <v>146</v>
      </c>
      <c r="AU412" s="232" t="s">
        <v>155</v>
      </c>
      <c r="AV412" s="13" t="s">
        <v>143</v>
      </c>
      <c r="AW412" s="13" t="s">
        <v>35</v>
      </c>
      <c r="AX412" s="13" t="s">
        <v>17</v>
      </c>
      <c r="AY412" s="232" t="s">
        <v>136</v>
      </c>
    </row>
    <row r="413" s="1" customFormat="1" ht="16.5" customHeight="1">
      <c r="B413" s="202"/>
      <c r="C413" s="203" t="s">
        <v>551</v>
      </c>
      <c r="D413" s="203" t="s">
        <v>138</v>
      </c>
      <c r="E413" s="204" t="s">
        <v>552</v>
      </c>
      <c r="F413" s="205" t="s">
        <v>553</v>
      </c>
      <c r="G413" s="206" t="s">
        <v>141</v>
      </c>
      <c r="H413" s="207">
        <v>406.90600000000001</v>
      </c>
      <c r="I413" s="208"/>
      <c r="J413" s="209">
        <f>ROUND(I413*H413,2)</f>
        <v>0</v>
      </c>
      <c r="K413" s="205" t="s">
        <v>5</v>
      </c>
      <c r="L413" s="47"/>
      <c r="M413" s="210" t="s">
        <v>5</v>
      </c>
      <c r="N413" s="211" t="s">
        <v>44</v>
      </c>
      <c r="O413" s="48"/>
      <c r="P413" s="212">
        <f>O413*H413</f>
        <v>0</v>
      </c>
      <c r="Q413" s="212">
        <v>0</v>
      </c>
      <c r="R413" s="212">
        <f>Q413*H413</f>
        <v>0</v>
      </c>
      <c r="S413" s="212">
        <v>0</v>
      </c>
      <c r="T413" s="213">
        <f>S413*H413</f>
        <v>0</v>
      </c>
      <c r="AR413" s="25" t="s">
        <v>143</v>
      </c>
      <c r="AT413" s="25" t="s">
        <v>138</v>
      </c>
      <c r="AU413" s="25" t="s">
        <v>155</v>
      </c>
      <c r="AY413" s="25" t="s">
        <v>136</v>
      </c>
      <c r="BE413" s="214">
        <f>IF(N413="základní",J413,0)</f>
        <v>0</v>
      </c>
      <c r="BF413" s="214">
        <f>IF(N413="snížená",J413,0)</f>
        <v>0</v>
      </c>
      <c r="BG413" s="214">
        <f>IF(N413="zákl. přenesená",J413,0)</f>
        <v>0</v>
      </c>
      <c r="BH413" s="214">
        <f>IF(N413="sníž. přenesená",J413,0)</f>
        <v>0</v>
      </c>
      <c r="BI413" s="214">
        <f>IF(N413="nulová",J413,0)</f>
        <v>0</v>
      </c>
      <c r="BJ413" s="25" t="s">
        <v>144</v>
      </c>
      <c r="BK413" s="214">
        <f>ROUND(I413*H413,2)</f>
        <v>0</v>
      </c>
      <c r="BL413" s="25" t="s">
        <v>143</v>
      </c>
      <c r="BM413" s="25" t="s">
        <v>554</v>
      </c>
    </row>
    <row r="414" s="11" customFormat="1">
      <c r="B414" s="215"/>
      <c r="D414" s="216" t="s">
        <v>146</v>
      </c>
      <c r="E414" s="217" t="s">
        <v>5</v>
      </c>
      <c r="F414" s="218" t="s">
        <v>555</v>
      </c>
      <c r="H414" s="217" t="s">
        <v>5</v>
      </c>
      <c r="I414" s="219"/>
      <c r="L414" s="215"/>
      <c r="M414" s="220"/>
      <c r="N414" s="221"/>
      <c r="O414" s="221"/>
      <c r="P414" s="221"/>
      <c r="Q414" s="221"/>
      <c r="R414" s="221"/>
      <c r="S414" s="221"/>
      <c r="T414" s="222"/>
      <c r="AT414" s="217" t="s">
        <v>146</v>
      </c>
      <c r="AU414" s="217" t="s">
        <v>155</v>
      </c>
      <c r="AV414" s="11" t="s">
        <v>17</v>
      </c>
      <c r="AW414" s="11" t="s">
        <v>35</v>
      </c>
      <c r="AX414" s="11" t="s">
        <v>72</v>
      </c>
      <c r="AY414" s="217" t="s">
        <v>136</v>
      </c>
    </row>
    <row r="415" s="11" customFormat="1">
      <c r="B415" s="215"/>
      <c r="D415" s="216" t="s">
        <v>146</v>
      </c>
      <c r="E415" s="217" t="s">
        <v>5</v>
      </c>
      <c r="F415" s="218" t="s">
        <v>547</v>
      </c>
      <c r="H415" s="217" t="s">
        <v>5</v>
      </c>
      <c r="I415" s="219"/>
      <c r="L415" s="215"/>
      <c r="M415" s="220"/>
      <c r="N415" s="221"/>
      <c r="O415" s="221"/>
      <c r="P415" s="221"/>
      <c r="Q415" s="221"/>
      <c r="R415" s="221"/>
      <c r="S415" s="221"/>
      <c r="T415" s="222"/>
      <c r="AT415" s="217" t="s">
        <v>146</v>
      </c>
      <c r="AU415" s="217" t="s">
        <v>155</v>
      </c>
      <c r="AV415" s="11" t="s">
        <v>17</v>
      </c>
      <c r="AW415" s="11" t="s">
        <v>35</v>
      </c>
      <c r="AX415" s="11" t="s">
        <v>72</v>
      </c>
      <c r="AY415" s="217" t="s">
        <v>136</v>
      </c>
    </row>
    <row r="416" s="12" customFormat="1">
      <c r="B416" s="223"/>
      <c r="D416" s="216" t="s">
        <v>146</v>
      </c>
      <c r="E416" s="224" t="s">
        <v>5</v>
      </c>
      <c r="F416" s="225" t="s">
        <v>556</v>
      </c>
      <c r="H416" s="226">
        <v>406.90600000000001</v>
      </c>
      <c r="I416" s="227"/>
      <c r="L416" s="223"/>
      <c r="M416" s="228"/>
      <c r="N416" s="229"/>
      <c r="O416" s="229"/>
      <c r="P416" s="229"/>
      <c r="Q416" s="229"/>
      <c r="R416" s="229"/>
      <c r="S416" s="229"/>
      <c r="T416" s="230"/>
      <c r="AT416" s="224" t="s">
        <v>146</v>
      </c>
      <c r="AU416" s="224" t="s">
        <v>155</v>
      </c>
      <c r="AV416" s="12" t="s">
        <v>144</v>
      </c>
      <c r="AW416" s="12" t="s">
        <v>35</v>
      </c>
      <c r="AX416" s="12" t="s">
        <v>17</v>
      </c>
      <c r="AY416" s="224" t="s">
        <v>136</v>
      </c>
    </row>
    <row r="417" s="1" customFormat="1" ht="25.5" customHeight="1">
      <c r="B417" s="202"/>
      <c r="C417" s="203" t="s">
        <v>557</v>
      </c>
      <c r="D417" s="203" t="s">
        <v>138</v>
      </c>
      <c r="E417" s="204" t="s">
        <v>229</v>
      </c>
      <c r="F417" s="205" t="s">
        <v>230</v>
      </c>
      <c r="G417" s="206" t="s">
        <v>141</v>
      </c>
      <c r="H417" s="207">
        <v>227.227</v>
      </c>
      <c r="I417" s="208"/>
      <c r="J417" s="209">
        <f>ROUND(I417*H417,2)</f>
        <v>0</v>
      </c>
      <c r="K417" s="205" t="s">
        <v>142</v>
      </c>
      <c r="L417" s="47"/>
      <c r="M417" s="210" t="s">
        <v>5</v>
      </c>
      <c r="N417" s="211" t="s">
        <v>44</v>
      </c>
      <c r="O417" s="48"/>
      <c r="P417" s="212">
        <f>O417*H417</f>
        <v>0</v>
      </c>
      <c r="Q417" s="212">
        <v>0</v>
      </c>
      <c r="R417" s="212">
        <f>Q417*H417</f>
        <v>0</v>
      </c>
      <c r="S417" s="212">
        <v>0</v>
      </c>
      <c r="T417" s="213">
        <f>S417*H417</f>
        <v>0</v>
      </c>
      <c r="AR417" s="25" t="s">
        <v>143</v>
      </c>
      <c r="AT417" s="25" t="s">
        <v>138</v>
      </c>
      <c r="AU417" s="25" t="s">
        <v>155</v>
      </c>
      <c r="AY417" s="25" t="s">
        <v>136</v>
      </c>
      <c r="BE417" s="214">
        <f>IF(N417="základní",J417,0)</f>
        <v>0</v>
      </c>
      <c r="BF417" s="214">
        <f>IF(N417="snížená",J417,0)</f>
        <v>0</v>
      </c>
      <c r="BG417" s="214">
        <f>IF(N417="zákl. přenesená",J417,0)</f>
        <v>0</v>
      </c>
      <c r="BH417" s="214">
        <f>IF(N417="sníž. přenesená",J417,0)</f>
        <v>0</v>
      </c>
      <c r="BI417" s="214">
        <f>IF(N417="nulová",J417,0)</f>
        <v>0</v>
      </c>
      <c r="BJ417" s="25" t="s">
        <v>144</v>
      </c>
      <c r="BK417" s="214">
        <f>ROUND(I417*H417,2)</f>
        <v>0</v>
      </c>
      <c r="BL417" s="25" t="s">
        <v>143</v>
      </c>
      <c r="BM417" s="25" t="s">
        <v>558</v>
      </c>
    </row>
    <row r="418" s="12" customFormat="1">
      <c r="B418" s="223"/>
      <c r="D418" s="216" t="s">
        <v>146</v>
      </c>
      <c r="E418" s="224" t="s">
        <v>5</v>
      </c>
      <c r="F418" s="225" t="s">
        <v>232</v>
      </c>
      <c r="H418" s="226">
        <v>4.7009999999999996</v>
      </c>
      <c r="I418" s="227"/>
      <c r="L418" s="223"/>
      <c r="M418" s="228"/>
      <c r="N418" s="229"/>
      <c r="O418" s="229"/>
      <c r="P418" s="229"/>
      <c r="Q418" s="229"/>
      <c r="R418" s="229"/>
      <c r="S418" s="229"/>
      <c r="T418" s="230"/>
      <c r="AT418" s="224" t="s">
        <v>146</v>
      </c>
      <c r="AU418" s="224" t="s">
        <v>155</v>
      </c>
      <c r="AV418" s="12" t="s">
        <v>144</v>
      </c>
      <c r="AW418" s="12" t="s">
        <v>35</v>
      </c>
      <c r="AX418" s="12" t="s">
        <v>72</v>
      </c>
      <c r="AY418" s="224" t="s">
        <v>136</v>
      </c>
    </row>
    <row r="419" s="12" customFormat="1">
      <c r="B419" s="223"/>
      <c r="D419" s="216" t="s">
        <v>146</v>
      </c>
      <c r="E419" s="224" t="s">
        <v>5</v>
      </c>
      <c r="F419" s="225" t="s">
        <v>232</v>
      </c>
      <c r="H419" s="226">
        <v>4.7009999999999996</v>
      </c>
      <c r="I419" s="227"/>
      <c r="L419" s="223"/>
      <c r="M419" s="228"/>
      <c r="N419" s="229"/>
      <c r="O419" s="229"/>
      <c r="P419" s="229"/>
      <c r="Q419" s="229"/>
      <c r="R419" s="229"/>
      <c r="S419" s="229"/>
      <c r="T419" s="230"/>
      <c r="AT419" s="224" t="s">
        <v>146</v>
      </c>
      <c r="AU419" s="224" t="s">
        <v>155</v>
      </c>
      <c r="AV419" s="12" t="s">
        <v>144</v>
      </c>
      <c r="AW419" s="12" t="s">
        <v>35</v>
      </c>
      <c r="AX419" s="12" t="s">
        <v>72</v>
      </c>
      <c r="AY419" s="224" t="s">
        <v>136</v>
      </c>
    </row>
    <row r="420" s="12" customFormat="1">
      <c r="B420" s="223"/>
      <c r="D420" s="216" t="s">
        <v>146</v>
      </c>
      <c r="E420" s="224" t="s">
        <v>5</v>
      </c>
      <c r="F420" s="225" t="s">
        <v>233</v>
      </c>
      <c r="H420" s="226">
        <v>3.1520000000000001</v>
      </c>
      <c r="I420" s="227"/>
      <c r="L420" s="223"/>
      <c r="M420" s="228"/>
      <c r="N420" s="229"/>
      <c r="O420" s="229"/>
      <c r="P420" s="229"/>
      <c r="Q420" s="229"/>
      <c r="R420" s="229"/>
      <c r="S420" s="229"/>
      <c r="T420" s="230"/>
      <c r="AT420" s="224" t="s">
        <v>146</v>
      </c>
      <c r="AU420" s="224" t="s">
        <v>155</v>
      </c>
      <c r="AV420" s="12" t="s">
        <v>144</v>
      </c>
      <c r="AW420" s="12" t="s">
        <v>35</v>
      </c>
      <c r="AX420" s="12" t="s">
        <v>72</v>
      </c>
      <c r="AY420" s="224" t="s">
        <v>136</v>
      </c>
    </row>
    <row r="421" s="12" customFormat="1">
      <c r="B421" s="223"/>
      <c r="D421" s="216" t="s">
        <v>146</v>
      </c>
      <c r="E421" s="224" t="s">
        <v>5</v>
      </c>
      <c r="F421" s="225" t="s">
        <v>234</v>
      </c>
      <c r="H421" s="226">
        <v>13.484999999999999</v>
      </c>
      <c r="I421" s="227"/>
      <c r="L421" s="223"/>
      <c r="M421" s="228"/>
      <c r="N421" s="229"/>
      <c r="O421" s="229"/>
      <c r="P421" s="229"/>
      <c r="Q421" s="229"/>
      <c r="R421" s="229"/>
      <c r="S421" s="229"/>
      <c r="T421" s="230"/>
      <c r="AT421" s="224" t="s">
        <v>146</v>
      </c>
      <c r="AU421" s="224" t="s">
        <v>155</v>
      </c>
      <c r="AV421" s="12" t="s">
        <v>144</v>
      </c>
      <c r="AW421" s="12" t="s">
        <v>35</v>
      </c>
      <c r="AX421" s="12" t="s">
        <v>72</v>
      </c>
      <c r="AY421" s="224" t="s">
        <v>136</v>
      </c>
    </row>
    <row r="422" s="12" customFormat="1">
      <c r="B422" s="223"/>
      <c r="D422" s="216" t="s">
        <v>146</v>
      </c>
      <c r="E422" s="224" t="s">
        <v>5</v>
      </c>
      <c r="F422" s="225" t="s">
        <v>235</v>
      </c>
      <c r="H422" s="226">
        <v>8.8699999999999992</v>
      </c>
      <c r="I422" s="227"/>
      <c r="L422" s="223"/>
      <c r="M422" s="228"/>
      <c r="N422" s="229"/>
      <c r="O422" s="229"/>
      <c r="P422" s="229"/>
      <c r="Q422" s="229"/>
      <c r="R422" s="229"/>
      <c r="S422" s="229"/>
      <c r="T422" s="230"/>
      <c r="AT422" s="224" t="s">
        <v>146</v>
      </c>
      <c r="AU422" s="224" t="s">
        <v>155</v>
      </c>
      <c r="AV422" s="12" t="s">
        <v>144</v>
      </c>
      <c r="AW422" s="12" t="s">
        <v>35</v>
      </c>
      <c r="AX422" s="12" t="s">
        <v>72</v>
      </c>
      <c r="AY422" s="224" t="s">
        <v>136</v>
      </c>
    </row>
    <row r="423" s="12" customFormat="1">
      <c r="B423" s="223"/>
      <c r="D423" s="216" t="s">
        <v>146</v>
      </c>
      <c r="E423" s="224" t="s">
        <v>5</v>
      </c>
      <c r="F423" s="225" t="s">
        <v>236</v>
      </c>
      <c r="H423" s="226">
        <v>185.84999999999999</v>
      </c>
      <c r="I423" s="227"/>
      <c r="L423" s="223"/>
      <c r="M423" s="228"/>
      <c r="N423" s="229"/>
      <c r="O423" s="229"/>
      <c r="P423" s="229"/>
      <c r="Q423" s="229"/>
      <c r="R423" s="229"/>
      <c r="S423" s="229"/>
      <c r="T423" s="230"/>
      <c r="AT423" s="224" t="s">
        <v>146</v>
      </c>
      <c r="AU423" s="224" t="s">
        <v>155</v>
      </c>
      <c r="AV423" s="12" t="s">
        <v>144</v>
      </c>
      <c r="AW423" s="12" t="s">
        <v>35</v>
      </c>
      <c r="AX423" s="12" t="s">
        <v>72</v>
      </c>
      <c r="AY423" s="224" t="s">
        <v>136</v>
      </c>
    </row>
    <row r="424" s="12" customFormat="1">
      <c r="B424" s="223"/>
      <c r="D424" s="216" t="s">
        <v>146</v>
      </c>
      <c r="E424" s="224" t="s">
        <v>5</v>
      </c>
      <c r="F424" s="225" t="s">
        <v>237</v>
      </c>
      <c r="H424" s="226">
        <v>6.468</v>
      </c>
      <c r="I424" s="227"/>
      <c r="L424" s="223"/>
      <c r="M424" s="228"/>
      <c r="N424" s="229"/>
      <c r="O424" s="229"/>
      <c r="P424" s="229"/>
      <c r="Q424" s="229"/>
      <c r="R424" s="229"/>
      <c r="S424" s="229"/>
      <c r="T424" s="230"/>
      <c r="AT424" s="224" t="s">
        <v>146</v>
      </c>
      <c r="AU424" s="224" t="s">
        <v>155</v>
      </c>
      <c r="AV424" s="12" t="s">
        <v>144</v>
      </c>
      <c r="AW424" s="12" t="s">
        <v>35</v>
      </c>
      <c r="AX424" s="12" t="s">
        <v>72</v>
      </c>
      <c r="AY424" s="224" t="s">
        <v>136</v>
      </c>
    </row>
    <row r="425" s="13" customFormat="1">
      <c r="B425" s="231"/>
      <c r="D425" s="216" t="s">
        <v>146</v>
      </c>
      <c r="E425" s="232" t="s">
        <v>5</v>
      </c>
      <c r="F425" s="233" t="s">
        <v>203</v>
      </c>
      <c r="H425" s="234">
        <v>227.227</v>
      </c>
      <c r="I425" s="235"/>
      <c r="L425" s="231"/>
      <c r="M425" s="236"/>
      <c r="N425" s="237"/>
      <c r="O425" s="237"/>
      <c r="P425" s="237"/>
      <c r="Q425" s="237"/>
      <c r="R425" s="237"/>
      <c r="S425" s="237"/>
      <c r="T425" s="238"/>
      <c r="AT425" s="232" t="s">
        <v>146</v>
      </c>
      <c r="AU425" s="232" t="s">
        <v>155</v>
      </c>
      <c r="AV425" s="13" t="s">
        <v>143</v>
      </c>
      <c r="AW425" s="13" t="s">
        <v>35</v>
      </c>
      <c r="AX425" s="13" t="s">
        <v>17</v>
      </c>
      <c r="AY425" s="232" t="s">
        <v>136</v>
      </c>
    </row>
    <row r="426" s="1" customFormat="1" ht="16.5" customHeight="1">
      <c r="B426" s="202"/>
      <c r="C426" s="203" t="s">
        <v>559</v>
      </c>
      <c r="D426" s="203" t="s">
        <v>138</v>
      </c>
      <c r="E426" s="204" t="s">
        <v>560</v>
      </c>
      <c r="F426" s="205" t="s">
        <v>561</v>
      </c>
      <c r="G426" s="206" t="s">
        <v>141</v>
      </c>
      <c r="H426" s="207">
        <v>1017.265</v>
      </c>
      <c r="I426" s="208"/>
      <c r="J426" s="209">
        <f>ROUND(I426*H426,2)</f>
        <v>0</v>
      </c>
      <c r="K426" s="205" t="s">
        <v>5</v>
      </c>
      <c r="L426" s="47"/>
      <c r="M426" s="210" t="s">
        <v>5</v>
      </c>
      <c r="N426" s="211" t="s">
        <v>44</v>
      </c>
      <c r="O426" s="48"/>
      <c r="P426" s="212">
        <f>O426*H426</f>
        <v>0</v>
      </c>
      <c r="Q426" s="212">
        <v>0</v>
      </c>
      <c r="R426" s="212">
        <f>Q426*H426</f>
        <v>0</v>
      </c>
      <c r="S426" s="212">
        <v>0</v>
      </c>
      <c r="T426" s="213">
        <f>S426*H426</f>
        <v>0</v>
      </c>
      <c r="AR426" s="25" t="s">
        <v>143</v>
      </c>
      <c r="AT426" s="25" t="s">
        <v>138</v>
      </c>
      <c r="AU426" s="25" t="s">
        <v>155</v>
      </c>
      <c r="AY426" s="25" t="s">
        <v>136</v>
      </c>
      <c r="BE426" s="214">
        <f>IF(N426="základní",J426,0)</f>
        <v>0</v>
      </c>
      <c r="BF426" s="214">
        <f>IF(N426="snížená",J426,0)</f>
        <v>0</v>
      </c>
      <c r="BG426" s="214">
        <f>IF(N426="zákl. přenesená",J426,0)</f>
        <v>0</v>
      </c>
      <c r="BH426" s="214">
        <f>IF(N426="sníž. přenesená",J426,0)</f>
        <v>0</v>
      </c>
      <c r="BI426" s="214">
        <f>IF(N426="nulová",J426,0)</f>
        <v>0</v>
      </c>
      <c r="BJ426" s="25" t="s">
        <v>144</v>
      </c>
      <c r="BK426" s="214">
        <f>ROUND(I426*H426,2)</f>
        <v>0</v>
      </c>
      <c r="BL426" s="25" t="s">
        <v>143</v>
      </c>
      <c r="BM426" s="25" t="s">
        <v>562</v>
      </c>
    </row>
    <row r="427" s="11" customFormat="1">
      <c r="B427" s="215"/>
      <c r="D427" s="216" t="s">
        <v>146</v>
      </c>
      <c r="E427" s="217" t="s">
        <v>5</v>
      </c>
      <c r="F427" s="218" t="s">
        <v>563</v>
      </c>
      <c r="H427" s="217" t="s">
        <v>5</v>
      </c>
      <c r="I427" s="219"/>
      <c r="L427" s="215"/>
      <c r="M427" s="220"/>
      <c r="N427" s="221"/>
      <c r="O427" s="221"/>
      <c r="P427" s="221"/>
      <c r="Q427" s="221"/>
      <c r="R427" s="221"/>
      <c r="S427" s="221"/>
      <c r="T427" s="222"/>
      <c r="AT427" s="217" t="s">
        <v>146</v>
      </c>
      <c r="AU427" s="217" t="s">
        <v>155</v>
      </c>
      <c r="AV427" s="11" t="s">
        <v>17</v>
      </c>
      <c r="AW427" s="11" t="s">
        <v>35</v>
      </c>
      <c r="AX427" s="11" t="s">
        <v>72</v>
      </c>
      <c r="AY427" s="217" t="s">
        <v>136</v>
      </c>
    </row>
    <row r="428" s="12" customFormat="1">
      <c r="B428" s="223"/>
      <c r="D428" s="216" t="s">
        <v>146</v>
      </c>
      <c r="E428" s="224" t="s">
        <v>5</v>
      </c>
      <c r="F428" s="225" t="s">
        <v>520</v>
      </c>
      <c r="H428" s="226">
        <v>945.66499999999996</v>
      </c>
      <c r="I428" s="227"/>
      <c r="L428" s="223"/>
      <c r="M428" s="228"/>
      <c r="N428" s="229"/>
      <c r="O428" s="229"/>
      <c r="P428" s="229"/>
      <c r="Q428" s="229"/>
      <c r="R428" s="229"/>
      <c r="S428" s="229"/>
      <c r="T428" s="230"/>
      <c r="AT428" s="224" t="s">
        <v>146</v>
      </c>
      <c r="AU428" s="224" t="s">
        <v>155</v>
      </c>
      <c r="AV428" s="12" t="s">
        <v>144</v>
      </c>
      <c r="AW428" s="12" t="s">
        <v>35</v>
      </c>
      <c r="AX428" s="12" t="s">
        <v>72</v>
      </c>
      <c r="AY428" s="224" t="s">
        <v>136</v>
      </c>
    </row>
    <row r="429" s="11" customFormat="1">
      <c r="B429" s="215"/>
      <c r="D429" s="216" t="s">
        <v>146</v>
      </c>
      <c r="E429" s="217" t="s">
        <v>5</v>
      </c>
      <c r="F429" s="218" t="s">
        <v>564</v>
      </c>
      <c r="H429" s="217" t="s">
        <v>5</v>
      </c>
      <c r="I429" s="219"/>
      <c r="L429" s="215"/>
      <c r="M429" s="220"/>
      <c r="N429" s="221"/>
      <c r="O429" s="221"/>
      <c r="P429" s="221"/>
      <c r="Q429" s="221"/>
      <c r="R429" s="221"/>
      <c r="S429" s="221"/>
      <c r="T429" s="222"/>
      <c r="AT429" s="217" t="s">
        <v>146</v>
      </c>
      <c r="AU429" s="217" t="s">
        <v>155</v>
      </c>
      <c r="AV429" s="11" t="s">
        <v>17</v>
      </c>
      <c r="AW429" s="11" t="s">
        <v>35</v>
      </c>
      <c r="AX429" s="11" t="s">
        <v>72</v>
      </c>
      <c r="AY429" s="217" t="s">
        <v>136</v>
      </c>
    </row>
    <row r="430" s="12" customFormat="1">
      <c r="B430" s="223"/>
      <c r="D430" s="216" t="s">
        <v>146</v>
      </c>
      <c r="E430" s="224" t="s">
        <v>5</v>
      </c>
      <c r="F430" s="225" t="s">
        <v>565</v>
      </c>
      <c r="H430" s="226">
        <v>71.599999999999994</v>
      </c>
      <c r="I430" s="227"/>
      <c r="L430" s="223"/>
      <c r="M430" s="228"/>
      <c r="N430" s="229"/>
      <c r="O430" s="229"/>
      <c r="P430" s="229"/>
      <c r="Q430" s="229"/>
      <c r="R430" s="229"/>
      <c r="S430" s="229"/>
      <c r="T430" s="230"/>
      <c r="AT430" s="224" t="s">
        <v>146</v>
      </c>
      <c r="AU430" s="224" t="s">
        <v>155</v>
      </c>
      <c r="AV430" s="12" t="s">
        <v>144</v>
      </c>
      <c r="AW430" s="12" t="s">
        <v>35</v>
      </c>
      <c r="AX430" s="12" t="s">
        <v>72</v>
      </c>
      <c r="AY430" s="224" t="s">
        <v>136</v>
      </c>
    </row>
    <row r="431" s="13" customFormat="1">
      <c r="B431" s="231"/>
      <c r="D431" s="216" t="s">
        <v>146</v>
      </c>
      <c r="E431" s="232" t="s">
        <v>5</v>
      </c>
      <c r="F431" s="233" t="s">
        <v>203</v>
      </c>
      <c r="H431" s="234">
        <v>1017.265</v>
      </c>
      <c r="I431" s="235"/>
      <c r="L431" s="231"/>
      <c r="M431" s="236"/>
      <c r="N431" s="237"/>
      <c r="O431" s="237"/>
      <c r="P431" s="237"/>
      <c r="Q431" s="237"/>
      <c r="R431" s="237"/>
      <c r="S431" s="237"/>
      <c r="T431" s="238"/>
      <c r="AT431" s="232" t="s">
        <v>146</v>
      </c>
      <c r="AU431" s="232" t="s">
        <v>155</v>
      </c>
      <c r="AV431" s="13" t="s">
        <v>143</v>
      </c>
      <c r="AW431" s="13" t="s">
        <v>35</v>
      </c>
      <c r="AX431" s="13" t="s">
        <v>17</v>
      </c>
      <c r="AY431" s="232" t="s">
        <v>136</v>
      </c>
    </row>
    <row r="432" s="1" customFormat="1" ht="16.5" customHeight="1">
      <c r="B432" s="202"/>
      <c r="C432" s="203" t="s">
        <v>566</v>
      </c>
      <c r="D432" s="203" t="s">
        <v>138</v>
      </c>
      <c r="E432" s="204" t="s">
        <v>567</v>
      </c>
      <c r="F432" s="205" t="s">
        <v>568</v>
      </c>
      <c r="G432" s="206" t="s">
        <v>141</v>
      </c>
      <c r="H432" s="207">
        <v>1091.2650000000001</v>
      </c>
      <c r="I432" s="208"/>
      <c r="J432" s="209">
        <f>ROUND(I432*H432,2)</f>
        <v>0</v>
      </c>
      <c r="K432" s="205" t="s">
        <v>5</v>
      </c>
      <c r="L432" s="47"/>
      <c r="M432" s="210" t="s">
        <v>5</v>
      </c>
      <c r="N432" s="211" t="s">
        <v>44</v>
      </c>
      <c r="O432" s="48"/>
      <c r="P432" s="212">
        <f>O432*H432</f>
        <v>0</v>
      </c>
      <c r="Q432" s="212">
        <v>0</v>
      </c>
      <c r="R432" s="212">
        <f>Q432*H432</f>
        <v>0</v>
      </c>
      <c r="S432" s="212">
        <v>0</v>
      </c>
      <c r="T432" s="213">
        <f>S432*H432</f>
        <v>0</v>
      </c>
      <c r="AR432" s="25" t="s">
        <v>143</v>
      </c>
      <c r="AT432" s="25" t="s">
        <v>138</v>
      </c>
      <c r="AU432" s="25" t="s">
        <v>155</v>
      </c>
      <c r="AY432" s="25" t="s">
        <v>136</v>
      </c>
      <c r="BE432" s="214">
        <f>IF(N432="základní",J432,0)</f>
        <v>0</v>
      </c>
      <c r="BF432" s="214">
        <f>IF(N432="snížená",J432,0)</f>
        <v>0</v>
      </c>
      <c r="BG432" s="214">
        <f>IF(N432="zákl. přenesená",J432,0)</f>
        <v>0</v>
      </c>
      <c r="BH432" s="214">
        <f>IF(N432="sníž. přenesená",J432,0)</f>
        <v>0</v>
      </c>
      <c r="BI432" s="214">
        <f>IF(N432="nulová",J432,0)</f>
        <v>0</v>
      </c>
      <c r="BJ432" s="25" t="s">
        <v>144</v>
      </c>
      <c r="BK432" s="214">
        <f>ROUND(I432*H432,2)</f>
        <v>0</v>
      </c>
      <c r="BL432" s="25" t="s">
        <v>143</v>
      </c>
      <c r="BM432" s="25" t="s">
        <v>569</v>
      </c>
    </row>
    <row r="433" s="11" customFormat="1">
      <c r="B433" s="215"/>
      <c r="D433" s="216" t="s">
        <v>146</v>
      </c>
      <c r="E433" s="217" t="s">
        <v>5</v>
      </c>
      <c r="F433" s="218" t="s">
        <v>570</v>
      </c>
      <c r="H433" s="217" t="s">
        <v>5</v>
      </c>
      <c r="I433" s="219"/>
      <c r="L433" s="215"/>
      <c r="M433" s="220"/>
      <c r="N433" s="221"/>
      <c r="O433" s="221"/>
      <c r="P433" s="221"/>
      <c r="Q433" s="221"/>
      <c r="R433" s="221"/>
      <c r="S433" s="221"/>
      <c r="T433" s="222"/>
      <c r="AT433" s="217" t="s">
        <v>146</v>
      </c>
      <c r="AU433" s="217" t="s">
        <v>155</v>
      </c>
      <c r="AV433" s="11" t="s">
        <v>17</v>
      </c>
      <c r="AW433" s="11" t="s">
        <v>35</v>
      </c>
      <c r="AX433" s="11" t="s">
        <v>72</v>
      </c>
      <c r="AY433" s="217" t="s">
        <v>136</v>
      </c>
    </row>
    <row r="434" s="12" customFormat="1">
      <c r="B434" s="223"/>
      <c r="D434" s="216" t="s">
        <v>146</v>
      </c>
      <c r="E434" s="224" t="s">
        <v>5</v>
      </c>
      <c r="F434" s="225" t="s">
        <v>571</v>
      </c>
      <c r="H434" s="226">
        <v>1091.2650000000001</v>
      </c>
      <c r="I434" s="227"/>
      <c r="L434" s="223"/>
      <c r="M434" s="228"/>
      <c r="N434" s="229"/>
      <c r="O434" s="229"/>
      <c r="P434" s="229"/>
      <c r="Q434" s="229"/>
      <c r="R434" s="229"/>
      <c r="S434" s="229"/>
      <c r="T434" s="230"/>
      <c r="AT434" s="224" t="s">
        <v>146</v>
      </c>
      <c r="AU434" s="224" t="s">
        <v>155</v>
      </c>
      <c r="AV434" s="12" t="s">
        <v>144</v>
      </c>
      <c r="AW434" s="12" t="s">
        <v>35</v>
      </c>
      <c r="AX434" s="12" t="s">
        <v>17</v>
      </c>
      <c r="AY434" s="224" t="s">
        <v>136</v>
      </c>
    </row>
    <row r="435" s="10" customFormat="1" ht="22.32" customHeight="1">
      <c r="B435" s="189"/>
      <c r="D435" s="190" t="s">
        <v>71</v>
      </c>
      <c r="E435" s="200" t="s">
        <v>521</v>
      </c>
      <c r="F435" s="200" t="s">
        <v>572</v>
      </c>
      <c r="I435" s="192"/>
      <c r="J435" s="201">
        <f>BK435</f>
        <v>0</v>
      </c>
      <c r="L435" s="189"/>
      <c r="M435" s="194"/>
      <c r="N435" s="195"/>
      <c r="O435" s="195"/>
      <c r="P435" s="196">
        <f>SUM(P436:P439)</f>
        <v>0</v>
      </c>
      <c r="Q435" s="195"/>
      <c r="R435" s="196">
        <f>SUM(R436:R439)</f>
        <v>24.254770000000001</v>
      </c>
      <c r="S435" s="195"/>
      <c r="T435" s="197">
        <f>SUM(T436:T439)</f>
        <v>0</v>
      </c>
      <c r="AR435" s="190" t="s">
        <v>17</v>
      </c>
      <c r="AT435" s="198" t="s">
        <v>71</v>
      </c>
      <c r="AU435" s="198" t="s">
        <v>144</v>
      </c>
      <c r="AY435" s="190" t="s">
        <v>136</v>
      </c>
      <c r="BK435" s="199">
        <f>SUM(BK436:BK439)</f>
        <v>0</v>
      </c>
    </row>
    <row r="436" s="1" customFormat="1" ht="25.5" customHeight="1">
      <c r="B436" s="202"/>
      <c r="C436" s="203" t="s">
        <v>573</v>
      </c>
      <c r="D436" s="203" t="s">
        <v>138</v>
      </c>
      <c r="E436" s="204" t="s">
        <v>574</v>
      </c>
      <c r="F436" s="205" t="s">
        <v>575</v>
      </c>
      <c r="G436" s="206" t="s">
        <v>141</v>
      </c>
      <c r="H436" s="207">
        <v>34.200000000000003</v>
      </c>
      <c r="I436" s="208"/>
      <c r="J436" s="209">
        <f>ROUND(I436*H436,2)</f>
        <v>0</v>
      </c>
      <c r="K436" s="205" t="s">
        <v>142</v>
      </c>
      <c r="L436" s="47"/>
      <c r="M436" s="210" t="s">
        <v>5</v>
      </c>
      <c r="N436" s="211" t="s">
        <v>44</v>
      </c>
      <c r="O436" s="48"/>
      <c r="P436" s="212">
        <f>O436*H436</f>
        <v>0</v>
      </c>
      <c r="Q436" s="212">
        <v>0.27560000000000001</v>
      </c>
      <c r="R436" s="212">
        <f>Q436*H436</f>
        <v>9.4255200000000006</v>
      </c>
      <c r="S436" s="212">
        <v>0</v>
      </c>
      <c r="T436" s="213">
        <f>S436*H436</f>
        <v>0</v>
      </c>
      <c r="AR436" s="25" t="s">
        <v>143</v>
      </c>
      <c r="AT436" s="25" t="s">
        <v>138</v>
      </c>
      <c r="AU436" s="25" t="s">
        <v>155</v>
      </c>
      <c r="AY436" s="25" t="s">
        <v>136</v>
      </c>
      <c r="BE436" s="214">
        <f>IF(N436="základní",J436,0)</f>
        <v>0</v>
      </c>
      <c r="BF436" s="214">
        <f>IF(N436="snížená",J436,0)</f>
        <v>0</v>
      </c>
      <c r="BG436" s="214">
        <f>IF(N436="zákl. přenesená",J436,0)</f>
        <v>0</v>
      </c>
      <c r="BH436" s="214">
        <f>IF(N436="sníž. přenesená",J436,0)</f>
        <v>0</v>
      </c>
      <c r="BI436" s="214">
        <f>IF(N436="nulová",J436,0)</f>
        <v>0</v>
      </c>
      <c r="BJ436" s="25" t="s">
        <v>144</v>
      </c>
      <c r="BK436" s="214">
        <f>ROUND(I436*H436,2)</f>
        <v>0</v>
      </c>
      <c r="BL436" s="25" t="s">
        <v>143</v>
      </c>
      <c r="BM436" s="25" t="s">
        <v>576</v>
      </c>
    </row>
    <row r="437" s="12" customFormat="1">
      <c r="B437" s="223"/>
      <c r="D437" s="216" t="s">
        <v>146</v>
      </c>
      <c r="E437" s="224" t="s">
        <v>5</v>
      </c>
      <c r="F437" s="225" t="s">
        <v>577</v>
      </c>
      <c r="H437" s="226">
        <v>34.200000000000003</v>
      </c>
      <c r="I437" s="227"/>
      <c r="L437" s="223"/>
      <c r="M437" s="228"/>
      <c r="N437" s="229"/>
      <c r="O437" s="229"/>
      <c r="P437" s="229"/>
      <c r="Q437" s="229"/>
      <c r="R437" s="229"/>
      <c r="S437" s="229"/>
      <c r="T437" s="230"/>
      <c r="AT437" s="224" t="s">
        <v>146</v>
      </c>
      <c r="AU437" s="224" t="s">
        <v>155</v>
      </c>
      <c r="AV437" s="12" t="s">
        <v>144</v>
      </c>
      <c r="AW437" s="12" t="s">
        <v>35</v>
      </c>
      <c r="AX437" s="12" t="s">
        <v>17</v>
      </c>
      <c r="AY437" s="224" t="s">
        <v>136</v>
      </c>
    </row>
    <row r="438" s="1" customFormat="1" ht="25.5" customHeight="1">
      <c r="B438" s="202"/>
      <c r="C438" s="203" t="s">
        <v>578</v>
      </c>
      <c r="D438" s="203" t="s">
        <v>138</v>
      </c>
      <c r="E438" s="204" t="s">
        <v>579</v>
      </c>
      <c r="F438" s="205" t="s">
        <v>580</v>
      </c>
      <c r="G438" s="206" t="s">
        <v>207</v>
      </c>
      <c r="H438" s="207">
        <v>115</v>
      </c>
      <c r="I438" s="208"/>
      <c r="J438" s="209">
        <f>ROUND(I438*H438,2)</f>
        <v>0</v>
      </c>
      <c r="K438" s="205" t="s">
        <v>142</v>
      </c>
      <c r="L438" s="47"/>
      <c r="M438" s="210" t="s">
        <v>5</v>
      </c>
      <c r="N438" s="211" t="s">
        <v>44</v>
      </c>
      <c r="O438" s="48"/>
      <c r="P438" s="212">
        <f>O438*H438</f>
        <v>0</v>
      </c>
      <c r="Q438" s="212">
        <v>0.12895000000000001</v>
      </c>
      <c r="R438" s="212">
        <f>Q438*H438</f>
        <v>14.829250000000002</v>
      </c>
      <c r="S438" s="212">
        <v>0</v>
      </c>
      <c r="T438" s="213">
        <f>S438*H438</f>
        <v>0</v>
      </c>
      <c r="AR438" s="25" t="s">
        <v>143</v>
      </c>
      <c r="AT438" s="25" t="s">
        <v>138</v>
      </c>
      <c r="AU438" s="25" t="s">
        <v>155</v>
      </c>
      <c r="AY438" s="25" t="s">
        <v>136</v>
      </c>
      <c r="BE438" s="214">
        <f>IF(N438="základní",J438,0)</f>
        <v>0</v>
      </c>
      <c r="BF438" s="214">
        <f>IF(N438="snížená",J438,0)</f>
        <v>0</v>
      </c>
      <c r="BG438" s="214">
        <f>IF(N438="zákl. přenesená",J438,0)</f>
        <v>0</v>
      </c>
      <c r="BH438" s="214">
        <f>IF(N438="sníž. přenesená",J438,0)</f>
        <v>0</v>
      </c>
      <c r="BI438" s="214">
        <f>IF(N438="nulová",J438,0)</f>
        <v>0</v>
      </c>
      <c r="BJ438" s="25" t="s">
        <v>144</v>
      </c>
      <c r="BK438" s="214">
        <f>ROUND(I438*H438,2)</f>
        <v>0</v>
      </c>
      <c r="BL438" s="25" t="s">
        <v>143</v>
      </c>
      <c r="BM438" s="25" t="s">
        <v>581</v>
      </c>
    </row>
    <row r="439" s="12" customFormat="1">
      <c r="B439" s="223"/>
      <c r="D439" s="216" t="s">
        <v>146</v>
      </c>
      <c r="E439" s="224" t="s">
        <v>5</v>
      </c>
      <c r="F439" s="225" t="s">
        <v>582</v>
      </c>
      <c r="H439" s="226">
        <v>115</v>
      </c>
      <c r="I439" s="227"/>
      <c r="L439" s="223"/>
      <c r="M439" s="228"/>
      <c r="N439" s="229"/>
      <c r="O439" s="229"/>
      <c r="P439" s="229"/>
      <c r="Q439" s="229"/>
      <c r="R439" s="229"/>
      <c r="S439" s="229"/>
      <c r="T439" s="230"/>
      <c r="AT439" s="224" t="s">
        <v>146</v>
      </c>
      <c r="AU439" s="224" t="s">
        <v>155</v>
      </c>
      <c r="AV439" s="12" t="s">
        <v>144</v>
      </c>
      <c r="AW439" s="12" t="s">
        <v>35</v>
      </c>
      <c r="AX439" s="12" t="s">
        <v>17</v>
      </c>
      <c r="AY439" s="224" t="s">
        <v>136</v>
      </c>
    </row>
    <row r="440" s="10" customFormat="1" ht="29.88" customHeight="1">
      <c r="B440" s="189"/>
      <c r="D440" s="190" t="s">
        <v>71</v>
      </c>
      <c r="E440" s="200" t="s">
        <v>183</v>
      </c>
      <c r="F440" s="200" t="s">
        <v>583</v>
      </c>
      <c r="I440" s="192"/>
      <c r="J440" s="201">
        <f>BK440</f>
        <v>0</v>
      </c>
      <c r="L440" s="189"/>
      <c r="M440" s="194"/>
      <c r="N440" s="195"/>
      <c r="O440" s="195"/>
      <c r="P440" s="196">
        <f>P441+P465+P474</f>
        <v>0</v>
      </c>
      <c r="Q440" s="195"/>
      <c r="R440" s="196">
        <f>R441+R465+R474</f>
        <v>0.13175000000000001</v>
      </c>
      <c r="S440" s="195"/>
      <c r="T440" s="197">
        <f>T441+T465+T474</f>
        <v>43.208796</v>
      </c>
      <c r="AR440" s="190" t="s">
        <v>17</v>
      </c>
      <c r="AT440" s="198" t="s">
        <v>71</v>
      </c>
      <c r="AU440" s="198" t="s">
        <v>17</v>
      </c>
      <c r="AY440" s="190" t="s">
        <v>136</v>
      </c>
      <c r="BK440" s="199">
        <f>BK441+BK465+BK474</f>
        <v>0</v>
      </c>
    </row>
    <row r="441" s="10" customFormat="1" ht="14.88" customHeight="1">
      <c r="B441" s="189"/>
      <c r="D441" s="190" t="s">
        <v>71</v>
      </c>
      <c r="E441" s="200" t="s">
        <v>584</v>
      </c>
      <c r="F441" s="200" t="s">
        <v>585</v>
      </c>
      <c r="I441" s="192"/>
      <c r="J441" s="201">
        <f>BK441</f>
        <v>0</v>
      </c>
      <c r="L441" s="189"/>
      <c r="M441" s="194"/>
      <c r="N441" s="195"/>
      <c r="O441" s="195"/>
      <c r="P441" s="196">
        <f>SUM(P442:P464)</f>
        <v>0</v>
      </c>
      <c r="Q441" s="195"/>
      <c r="R441" s="196">
        <f>SUM(R442:R464)</f>
        <v>0.095549999999999996</v>
      </c>
      <c r="S441" s="195"/>
      <c r="T441" s="197">
        <f>SUM(T442:T464)</f>
        <v>0</v>
      </c>
      <c r="AR441" s="190" t="s">
        <v>17</v>
      </c>
      <c r="AT441" s="198" t="s">
        <v>71</v>
      </c>
      <c r="AU441" s="198" t="s">
        <v>144</v>
      </c>
      <c r="AY441" s="190" t="s">
        <v>136</v>
      </c>
      <c r="BK441" s="199">
        <f>SUM(BK442:BK464)</f>
        <v>0</v>
      </c>
    </row>
    <row r="442" s="1" customFormat="1" ht="38.25" customHeight="1">
      <c r="B442" s="202"/>
      <c r="C442" s="203" t="s">
        <v>586</v>
      </c>
      <c r="D442" s="203" t="s">
        <v>138</v>
      </c>
      <c r="E442" s="204" t="s">
        <v>587</v>
      </c>
      <c r="F442" s="205" t="s">
        <v>588</v>
      </c>
      <c r="G442" s="206" t="s">
        <v>141</v>
      </c>
      <c r="H442" s="207">
        <v>1355</v>
      </c>
      <c r="I442" s="208"/>
      <c r="J442" s="209">
        <f>ROUND(I442*H442,2)</f>
        <v>0</v>
      </c>
      <c r="K442" s="205" t="s">
        <v>142</v>
      </c>
      <c r="L442" s="47"/>
      <c r="M442" s="210" t="s">
        <v>5</v>
      </c>
      <c r="N442" s="211" t="s">
        <v>44</v>
      </c>
      <c r="O442" s="48"/>
      <c r="P442" s="212">
        <f>O442*H442</f>
        <v>0</v>
      </c>
      <c r="Q442" s="212">
        <v>0</v>
      </c>
      <c r="R442" s="212">
        <f>Q442*H442</f>
        <v>0</v>
      </c>
      <c r="S442" s="212">
        <v>0</v>
      </c>
      <c r="T442" s="213">
        <f>S442*H442</f>
        <v>0</v>
      </c>
      <c r="AR442" s="25" t="s">
        <v>143</v>
      </c>
      <c r="AT442" s="25" t="s">
        <v>138</v>
      </c>
      <c r="AU442" s="25" t="s">
        <v>155</v>
      </c>
      <c r="AY442" s="25" t="s">
        <v>136</v>
      </c>
      <c r="BE442" s="214">
        <f>IF(N442="základní",J442,0)</f>
        <v>0</v>
      </c>
      <c r="BF442" s="214">
        <f>IF(N442="snížená",J442,0)</f>
        <v>0</v>
      </c>
      <c r="BG442" s="214">
        <f>IF(N442="zákl. přenesená",J442,0)</f>
        <v>0</v>
      </c>
      <c r="BH442" s="214">
        <f>IF(N442="sníž. přenesená",J442,0)</f>
        <v>0</v>
      </c>
      <c r="BI442" s="214">
        <f>IF(N442="nulová",J442,0)</f>
        <v>0</v>
      </c>
      <c r="BJ442" s="25" t="s">
        <v>144</v>
      </c>
      <c r="BK442" s="214">
        <f>ROUND(I442*H442,2)</f>
        <v>0</v>
      </c>
      <c r="BL442" s="25" t="s">
        <v>143</v>
      </c>
      <c r="BM442" s="25" t="s">
        <v>589</v>
      </c>
    </row>
    <row r="443" s="11" customFormat="1">
      <c r="B443" s="215"/>
      <c r="D443" s="216" t="s">
        <v>146</v>
      </c>
      <c r="E443" s="217" t="s">
        <v>5</v>
      </c>
      <c r="F443" s="218" t="s">
        <v>378</v>
      </c>
      <c r="H443" s="217" t="s">
        <v>5</v>
      </c>
      <c r="I443" s="219"/>
      <c r="L443" s="215"/>
      <c r="M443" s="220"/>
      <c r="N443" s="221"/>
      <c r="O443" s="221"/>
      <c r="P443" s="221"/>
      <c r="Q443" s="221"/>
      <c r="R443" s="221"/>
      <c r="S443" s="221"/>
      <c r="T443" s="222"/>
      <c r="AT443" s="217" t="s">
        <v>146</v>
      </c>
      <c r="AU443" s="217" t="s">
        <v>155</v>
      </c>
      <c r="AV443" s="11" t="s">
        <v>17</v>
      </c>
      <c r="AW443" s="11" t="s">
        <v>35</v>
      </c>
      <c r="AX443" s="11" t="s">
        <v>72</v>
      </c>
      <c r="AY443" s="217" t="s">
        <v>136</v>
      </c>
    </row>
    <row r="444" s="12" customFormat="1">
      <c r="B444" s="223"/>
      <c r="D444" s="216" t="s">
        <v>146</v>
      </c>
      <c r="E444" s="224" t="s">
        <v>5</v>
      </c>
      <c r="F444" s="225" t="s">
        <v>590</v>
      </c>
      <c r="H444" s="226">
        <v>400</v>
      </c>
      <c r="I444" s="227"/>
      <c r="L444" s="223"/>
      <c r="M444" s="228"/>
      <c r="N444" s="229"/>
      <c r="O444" s="229"/>
      <c r="P444" s="229"/>
      <c r="Q444" s="229"/>
      <c r="R444" s="229"/>
      <c r="S444" s="229"/>
      <c r="T444" s="230"/>
      <c r="AT444" s="224" t="s">
        <v>146</v>
      </c>
      <c r="AU444" s="224" t="s">
        <v>155</v>
      </c>
      <c r="AV444" s="12" t="s">
        <v>144</v>
      </c>
      <c r="AW444" s="12" t="s">
        <v>35</v>
      </c>
      <c r="AX444" s="12" t="s">
        <v>72</v>
      </c>
      <c r="AY444" s="224" t="s">
        <v>136</v>
      </c>
    </row>
    <row r="445" s="11" customFormat="1">
      <c r="B445" s="215"/>
      <c r="D445" s="216" t="s">
        <v>146</v>
      </c>
      <c r="E445" s="217" t="s">
        <v>5</v>
      </c>
      <c r="F445" s="218" t="s">
        <v>380</v>
      </c>
      <c r="H445" s="217" t="s">
        <v>5</v>
      </c>
      <c r="I445" s="219"/>
      <c r="L445" s="215"/>
      <c r="M445" s="220"/>
      <c r="N445" s="221"/>
      <c r="O445" s="221"/>
      <c r="P445" s="221"/>
      <c r="Q445" s="221"/>
      <c r="R445" s="221"/>
      <c r="S445" s="221"/>
      <c r="T445" s="222"/>
      <c r="AT445" s="217" t="s">
        <v>146</v>
      </c>
      <c r="AU445" s="217" t="s">
        <v>155</v>
      </c>
      <c r="AV445" s="11" t="s">
        <v>17</v>
      </c>
      <c r="AW445" s="11" t="s">
        <v>35</v>
      </c>
      <c r="AX445" s="11" t="s">
        <v>72</v>
      </c>
      <c r="AY445" s="217" t="s">
        <v>136</v>
      </c>
    </row>
    <row r="446" s="12" customFormat="1">
      <c r="B446" s="223"/>
      <c r="D446" s="216" t="s">
        <v>146</v>
      </c>
      <c r="E446" s="224" t="s">
        <v>5</v>
      </c>
      <c r="F446" s="225" t="s">
        <v>591</v>
      </c>
      <c r="H446" s="226">
        <v>270</v>
      </c>
      <c r="I446" s="227"/>
      <c r="L446" s="223"/>
      <c r="M446" s="228"/>
      <c r="N446" s="229"/>
      <c r="O446" s="229"/>
      <c r="P446" s="229"/>
      <c r="Q446" s="229"/>
      <c r="R446" s="229"/>
      <c r="S446" s="229"/>
      <c r="T446" s="230"/>
      <c r="AT446" s="224" t="s">
        <v>146</v>
      </c>
      <c r="AU446" s="224" t="s">
        <v>155</v>
      </c>
      <c r="AV446" s="12" t="s">
        <v>144</v>
      </c>
      <c r="AW446" s="12" t="s">
        <v>35</v>
      </c>
      <c r="AX446" s="12" t="s">
        <v>72</v>
      </c>
      <c r="AY446" s="224" t="s">
        <v>136</v>
      </c>
    </row>
    <row r="447" s="11" customFormat="1">
      <c r="B447" s="215"/>
      <c r="D447" s="216" t="s">
        <v>146</v>
      </c>
      <c r="E447" s="217" t="s">
        <v>5</v>
      </c>
      <c r="F447" s="218" t="s">
        <v>381</v>
      </c>
      <c r="H447" s="217" t="s">
        <v>5</v>
      </c>
      <c r="I447" s="219"/>
      <c r="L447" s="215"/>
      <c r="M447" s="220"/>
      <c r="N447" s="221"/>
      <c r="O447" s="221"/>
      <c r="P447" s="221"/>
      <c r="Q447" s="221"/>
      <c r="R447" s="221"/>
      <c r="S447" s="221"/>
      <c r="T447" s="222"/>
      <c r="AT447" s="217" t="s">
        <v>146</v>
      </c>
      <c r="AU447" s="217" t="s">
        <v>155</v>
      </c>
      <c r="AV447" s="11" t="s">
        <v>17</v>
      </c>
      <c r="AW447" s="11" t="s">
        <v>35</v>
      </c>
      <c r="AX447" s="11" t="s">
        <v>72</v>
      </c>
      <c r="AY447" s="217" t="s">
        <v>136</v>
      </c>
    </row>
    <row r="448" s="12" customFormat="1">
      <c r="B448" s="223"/>
      <c r="D448" s="216" t="s">
        <v>146</v>
      </c>
      <c r="E448" s="224" t="s">
        <v>5</v>
      </c>
      <c r="F448" s="225" t="s">
        <v>592</v>
      </c>
      <c r="H448" s="226">
        <v>355</v>
      </c>
      <c r="I448" s="227"/>
      <c r="L448" s="223"/>
      <c r="M448" s="228"/>
      <c r="N448" s="229"/>
      <c r="O448" s="229"/>
      <c r="P448" s="229"/>
      <c r="Q448" s="229"/>
      <c r="R448" s="229"/>
      <c r="S448" s="229"/>
      <c r="T448" s="230"/>
      <c r="AT448" s="224" t="s">
        <v>146</v>
      </c>
      <c r="AU448" s="224" t="s">
        <v>155</v>
      </c>
      <c r="AV448" s="12" t="s">
        <v>144</v>
      </c>
      <c r="AW448" s="12" t="s">
        <v>35</v>
      </c>
      <c r="AX448" s="12" t="s">
        <v>72</v>
      </c>
      <c r="AY448" s="224" t="s">
        <v>136</v>
      </c>
    </row>
    <row r="449" s="11" customFormat="1">
      <c r="B449" s="215"/>
      <c r="D449" s="216" t="s">
        <v>146</v>
      </c>
      <c r="E449" s="217" t="s">
        <v>5</v>
      </c>
      <c r="F449" s="218" t="s">
        <v>383</v>
      </c>
      <c r="H449" s="217" t="s">
        <v>5</v>
      </c>
      <c r="I449" s="219"/>
      <c r="L449" s="215"/>
      <c r="M449" s="220"/>
      <c r="N449" s="221"/>
      <c r="O449" s="221"/>
      <c r="P449" s="221"/>
      <c r="Q449" s="221"/>
      <c r="R449" s="221"/>
      <c r="S449" s="221"/>
      <c r="T449" s="222"/>
      <c r="AT449" s="217" t="s">
        <v>146</v>
      </c>
      <c r="AU449" s="217" t="s">
        <v>155</v>
      </c>
      <c r="AV449" s="11" t="s">
        <v>17</v>
      </c>
      <c r="AW449" s="11" t="s">
        <v>35</v>
      </c>
      <c r="AX449" s="11" t="s">
        <v>72</v>
      </c>
      <c r="AY449" s="217" t="s">
        <v>136</v>
      </c>
    </row>
    <row r="450" s="12" customFormat="1">
      <c r="B450" s="223"/>
      <c r="D450" s="216" t="s">
        <v>146</v>
      </c>
      <c r="E450" s="224" t="s">
        <v>5</v>
      </c>
      <c r="F450" s="225" t="s">
        <v>593</v>
      </c>
      <c r="H450" s="226">
        <v>330</v>
      </c>
      <c r="I450" s="227"/>
      <c r="L450" s="223"/>
      <c r="M450" s="228"/>
      <c r="N450" s="229"/>
      <c r="O450" s="229"/>
      <c r="P450" s="229"/>
      <c r="Q450" s="229"/>
      <c r="R450" s="229"/>
      <c r="S450" s="229"/>
      <c r="T450" s="230"/>
      <c r="AT450" s="224" t="s">
        <v>146</v>
      </c>
      <c r="AU450" s="224" t="s">
        <v>155</v>
      </c>
      <c r="AV450" s="12" t="s">
        <v>144</v>
      </c>
      <c r="AW450" s="12" t="s">
        <v>35</v>
      </c>
      <c r="AX450" s="12" t="s">
        <v>72</v>
      </c>
      <c r="AY450" s="224" t="s">
        <v>136</v>
      </c>
    </row>
    <row r="451" s="13" customFormat="1">
      <c r="B451" s="231"/>
      <c r="D451" s="216" t="s">
        <v>146</v>
      </c>
      <c r="E451" s="232" t="s">
        <v>5</v>
      </c>
      <c r="F451" s="233" t="s">
        <v>203</v>
      </c>
      <c r="H451" s="234">
        <v>1355</v>
      </c>
      <c r="I451" s="235"/>
      <c r="L451" s="231"/>
      <c r="M451" s="236"/>
      <c r="N451" s="237"/>
      <c r="O451" s="237"/>
      <c r="P451" s="237"/>
      <c r="Q451" s="237"/>
      <c r="R451" s="237"/>
      <c r="S451" s="237"/>
      <c r="T451" s="238"/>
      <c r="AT451" s="232" t="s">
        <v>146</v>
      </c>
      <c r="AU451" s="232" t="s">
        <v>155</v>
      </c>
      <c r="AV451" s="13" t="s">
        <v>143</v>
      </c>
      <c r="AW451" s="13" t="s">
        <v>35</v>
      </c>
      <c r="AX451" s="13" t="s">
        <v>17</v>
      </c>
      <c r="AY451" s="232" t="s">
        <v>136</v>
      </c>
    </row>
    <row r="452" s="1" customFormat="1" ht="38.25" customHeight="1">
      <c r="B452" s="202"/>
      <c r="C452" s="203" t="s">
        <v>594</v>
      </c>
      <c r="D452" s="203" t="s">
        <v>138</v>
      </c>
      <c r="E452" s="204" t="s">
        <v>595</v>
      </c>
      <c r="F452" s="205" t="s">
        <v>596</v>
      </c>
      <c r="G452" s="206" t="s">
        <v>141</v>
      </c>
      <c r="H452" s="207">
        <v>126015</v>
      </c>
      <c r="I452" s="208"/>
      <c r="J452" s="209">
        <f>ROUND(I452*H452,2)</f>
        <v>0</v>
      </c>
      <c r="K452" s="205" t="s">
        <v>142</v>
      </c>
      <c r="L452" s="47"/>
      <c r="M452" s="210" t="s">
        <v>5</v>
      </c>
      <c r="N452" s="211" t="s">
        <v>44</v>
      </c>
      <c r="O452" s="48"/>
      <c r="P452" s="212">
        <f>O452*H452</f>
        <v>0</v>
      </c>
      <c r="Q452" s="212">
        <v>0</v>
      </c>
      <c r="R452" s="212">
        <f>Q452*H452</f>
        <v>0</v>
      </c>
      <c r="S452" s="212">
        <v>0</v>
      </c>
      <c r="T452" s="213">
        <f>S452*H452</f>
        <v>0</v>
      </c>
      <c r="AR452" s="25" t="s">
        <v>143</v>
      </c>
      <c r="AT452" s="25" t="s">
        <v>138</v>
      </c>
      <c r="AU452" s="25" t="s">
        <v>155</v>
      </c>
      <c r="AY452" s="25" t="s">
        <v>136</v>
      </c>
      <c r="BE452" s="214">
        <f>IF(N452="základní",J452,0)</f>
        <v>0</v>
      </c>
      <c r="BF452" s="214">
        <f>IF(N452="snížená",J452,0)</f>
        <v>0</v>
      </c>
      <c r="BG452" s="214">
        <f>IF(N452="zákl. přenesená",J452,0)</f>
        <v>0</v>
      </c>
      <c r="BH452" s="214">
        <f>IF(N452="sníž. přenesená",J452,0)</f>
        <v>0</v>
      </c>
      <c r="BI452" s="214">
        <f>IF(N452="nulová",J452,0)</f>
        <v>0</v>
      </c>
      <c r="BJ452" s="25" t="s">
        <v>144</v>
      </c>
      <c r="BK452" s="214">
        <f>ROUND(I452*H452,2)</f>
        <v>0</v>
      </c>
      <c r="BL452" s="25" t="s">
        <v>143</v>
      </c>
      <c r="BM452" s="25" t="s">
        <v>597</v>
      </c>
    </row>
    <row r="453" s="11" customFormat="1">
      <c r="B453" s="215"/>
      <c r="D453" s="216" t="s">
        <v>146</v>
      </c>
      <c r="E453" s="217" t="s">
        <v>5</v>
      </c>
      <c r="F453" s="218" t="s">
        <v>598</v>
      </c>
      <c r="H453" s="217" t="s">
        <v>5</v>
      </c>
      <c r="I453" s="219"/>
      <c r="L453" s="215"/>
      <c r="M453" s="220"/>
      <c r="N453" s="221"/>
      <c r="O453" s="221"/>
      <c r="P453" s="221"/>
      <c r="Q453" s="221"/>
      <c r="R453" s="221"/>
      <c r="S453" s="221"/>
      <c r="T453" s="222"/>
      <c r="AT453" s="217" t="s">
        <v>146</v>
      </c>
      <c r="AU453" s="217" t="s">
        <v>155</v>
      </c>
      <c r="AV453" s="11" t="s">
        <v>17</v>
      </c>
      <c r="AW453" s="11" t="s">
        <v>35</v>
      </c>
      <c r="AX453" s="11" t="s">
        <v>72</v>
      </c>
      <c r="AY453" s="217" t="s">
        <v>136</v>
      </c>
    </row>
    <row r="454" s="12" customFormat="1">
      <c r="B454" s="223"/>
      <c r="D454" s="216" t="s">
        <v>146</v>
      </c>
      <c r="E454" s="224" t="s">
        <v>5</v>
      </c>
      <c r="F454" s="225" t="s">
        <v>599</v>
      </c>
      <c r="H454" s="226">
        <v>126015</v>
      </c>
      <c r="I454" s="227"/>
      <c r="L454" s="223"/>
      <c r="M454" s="228"/>
      <c r="N454" s="229"/>
      <c r="O454" s="229"/>
      <c r="P454" s="229"/>
      <c r="Q454" s="229"/>
      <c r="R454" s="229"/>
      <c r="S454" s="229"/>
      <c r="T454" s="230"/>
      <c r="AT454" s="224" t="s">
        <v>146</v>
      </c>
      <c r="AU454" s="224" t="s">
        <v>155</v>
      </c>
      <c r="AV454" s="12" t="s">
        <v>144</v>
      </c>
      <c r="AW454" s="12" t="s">
        <v>35</v>
      </c>
      <c r="AX454" s="12" t="s">
        <v>17</v>
      </c>
      <c r="AY454" s="224" t="s">
        <v>136</v>
      </c>
    </row>
    <row r="455" s="1" customFormat="1" ht="38.25" customHeight="1">
      <c r="B455" s="202"/>
      <c r="C455" s="203" t="s">
        <v>528</v>
      </c>
      <c r="D455" s="203" t="s">
        <v>138</v>
      </c>
      <c r="E455" s="204" t="s">
        <v>600</v>
      </c>
      <c r="F455" s="205" t="s">
        <v>601</v>
      </c>
      <c r="G455" s="206" t="s">
        <v>141</v>
      </c>
      <c r="H455" s="207">
        <v>1355</v>
      </c>
      <c r="I455" s="208"/>
      <c r="J455" s="209">
        <f>ROUND(I455*H455,2)</f>
        <v>0</v>
      </c>
      <c r="K455" s="205" t="s">
        <v>142</v>
      </c>
      <c r="L455" s="47"/>
      <c r="M455" s="210" t="s">
        <v>5</v>
      </c>
      <c r="N455" s="211" t="s">
        <v>44</v>
      </c>
      <c r="O455" s="48"/>
      <c r="P455" s="212">
        <f>O455*H455</f>
        <v>0</v>
      </c>
      <c r="Q455" s="212">
        <v>0</v>
      </c>
      <c r="R455" s="212">
        <f>Q455*H455</f>
        <v>0</v>
      </c>
      <c r="S455" s="212">
        <v>0</v>
      </c>
      <c r="T455" s="213">
        <f>S455*H455</f>
        <v>0</v>
      </c>
      <c r="AR455" s="25" t="s">
        <v>143</v>
      </c>
      <c r="AT455" s="25" t="s">
        <v>138</v>
      </c>
      <c r="AU455" s="25" t="s">
        <v>155</v>
      </c>
      <c r="AY455" s="25" t="s">
        <v>136</v>
      </c>
      <c r="BE455" s="214">
        <f>IF(N455="základní",J455,0)</f>
        <v>0</v>
      </c>
      <c r="BF455" s="214">
        <f>IF(N455="snížená",J455,0)</f>
        <v>0</v>
      </c>
      <c r="BG455" s="214">
        <f>IF(N455="zákl. přenesená",J455,0)</f>
        <v>0</v>
      </c>
      <c r="BH455" s="214">
        <f>IF(N455="sníž. přenesená",J455,0)</f>
        <v>0</v>
      </c>
      <c r="BI455" s="214">
        <f>IF(N455="nulová",J455,0)</f>
        <v>0</v>
      </c>
      <c r="BJ455" s="25" t="s">
        <v>144</v>
      </c>
      <c r="BK455" s="214">
        <f>ROUND(I455*H455,2)</f>
        <v>0</v>
      </c>
      <c r="BL455" s="25" t="s">
        <v>143</v>
      </c>
      <c r="BM455" s="25" t="s">
        <v>602</v>
      </c>
    </row>
    <row r="456" s="1" customFormat="1" ht="25.5" customHeight="1">
      <c r="B456" s="202"/>
      <c r="C456" s="203" t="s">
        <v>603</v>
      </c>
      <c r="D456" s="203" t="s">
        <v>138</v>
      </c>
      <c r="E456" s="204" t="s">
        <v>604</v>
      </c>
      <c r="F456" s="205" t="s">
        <v>605</v>
      </c>
      <c r="G456" s="206" t="s">
        <v>141</v>
      </c>
      <c r="H456" s="207">
        <v>1355</v>
      </c>
      <c r="I456" s="208"/>
      <c r="J456" s="209">
        <f>ROUND(I456*H456,2)</f>
        <v>0</v>
      </c>
      <c r="K456" s="205" t="s">
        <v>142</v>
      </c>
      <c r="L456" s="47"/>
      <c r="M456" s="210" t="s">
        <v>5</v>
      </c>
      <c r="N456" s="211" t="s">
        <v>44</v>
      </c>
      <c r="O456" s="48"/>
      <c r="P456" s="212">
        <f>O456*H456</f>
        <v>0</v>
      </c>
      <c r="Q456" s="212">
        <v>0</v>
      </c>
      <c r="R456" s="212">
        <f>Q456*H456</f>
        <v>0</v>
      </c>
      <c r="S456" s="212">
        <v>0</v>
      </c>
      <c r="T456" s="213">
        <f>S456*H456</f>
        <v>0</v>
      </c>
      <c r="AR456" s="25" t="s">
        <v>143</v>
      </c>
      <c r="AT456" s="25" t="s">
        <v>138</v>
      </c>
      <c r="AU456" s="25" t="s">
        <v>155</v>
      </c>
      <c r="AY456" s="25" t="s">
        <v>136</v>
      </c>
      <c r="BE456" s="214">
        <f>IF(N456="základní",J456,0)</f>
        <v>0</v>
      </c>
      <c r="BF456" s="214">
        <f>IF(N456="snížená",J456,0)</f>
        <v>0</v>
      </c>
      <c r="BG456" s="214">
        <f>IF(N456="zákl. přenesená",J456,0)</f>
        <v>0</v>
      </c>
      <c r="BH456" s="214">
        <f>IF(N456="sníž. přenesená",J456,0)</f>
        <v>0</v>
      </c>
      <c r="BI456" s="214">
        <f>IF(N456="nulová",J456,0)</f>
        <v>0</v>
      </c>
      <c r="BJ456" s="25" t="s">
        <v>144</v>
      </c>
      <c r="BK456" s="214">
        <f>ROUND(I456*H456,2)</f>
        <v>0</v>
      </c>
      <c r="BL456" s="25" t="s">
        <v>143</v>
      </c>
      <c r="BM456" s="25" t="s">
        <v>606</v>
      </c>
    </row>
    <row r="457" s="1" customFormat="1" ht="25.5" customHeight="1">
      <c r="B457" s="202"/>
      <c r="C457" s="203" t="s">
        <v>607</v>
      </c>
      <c r="D457" s="203" t="s">
        <v>138</v>
      </c>
      <c r="E457" s="204" t="s">
        <v>608</v>
      </c>
      <c r="F457" s="205" t="s">
        <v>609</v>
      </c>
      <c r="G457" s="206" t="s">
        <v>141</v>
      </c>
      <c r="H457" s="207">
        <v>126015</v>
      </c>
      <c r="I457" s="208"/>
      <c r="J457" s="209">
        <f>ROUND(I457*H457,2)</f>
        <v>0</v>
      </c>
      <c r="K457" s="205" t="s">
        <v>142</v>
      </c>
      <c r="L457" s="47"/>
      <c r="M457" s="210" t="s">
        <v>5</v>
      </c>
      <c r="N457" s="211" t="s">
        <v>44</v>
      </c>
      <c r="O457" s="48"/>
      <c r="P457" s="212">
        <f>O457*H457</f>
        <v>0</v>
      </c>
      <c r="Q457" s="212">
        <v>0</v>
      </c>
      <c r="R457" s="212">
        <f>Q457*H457</f>
        <v>0</v>
      </c>
      <c r="S457" s="212">
        <v>0</v>
      </c>
      <c r="T457" s="213">
        <f>S457*H457</f>
        <v>0</v>
      </c>
      <c r="AR457" s="25" t="s">
        <v>143</v>
      </c>
      <c r="AT457" s="25" t="s">
        <v>138</v>
      </c>
      <c r="AU457" s="25" t="s">
        <v>155</v>
      </c>
      <c r="AY457" s="25" t="s">
        <v>136</v>
      </c>
      <c r="BE457" s="214">
        <f>IF(N457="základní",J457,0)</f>
        <v>0</v>
      </c>
      <c r="BF457" s="214">
        <f>IF(N457="snížená",J457,0)</f>
        <v>0</v>
      </c>
      <c r="BG457" s="214">
        <f>IF(N457="zákl. přenesená",J457,0)</f>
        <v>0</v>
      </c>
      <c r="BH457" s="214">
        <f>IF(N457="sníž. přenesená",J457,0)</f>
        <v>0</v>
      </c>
      <c r="BI457" s="214">
        <f>IF(N457="nulová",J457,0)</f>
        <v>0</v>
      </c>
      <c r="BJ457" s="25" t="s">
        <v>144</v>
      </c>
      <c r="BK457" s="214">
        <f>ROUND(I457*H457,2)</f>
        <v>0</v>
      </c>
      <c r="BL457" s="25" t="s">
        <v>143</v>
      </c>
      <c r="BM457" s="25" t="s">
        <v>610</v>
      </c>
    </row>
    <row r="458" s="1" customFormat="1" ht="25.5" customHeight="1">
      <c r="B458" s="202"/>
      <c r="C458" s="203" t="s">
        <v>611</v>
      </c>
      <c r="D458" s="203" t="s">
        <v>138</v>
      </c>
      <c r="E458" s="204" t="s">
        <v>612</v>
      </c>
      <c r="F458" s="205" t="s">
        <v>613</v>
      </c>
      <c r="G458" s="206" t="s">
        <v>141</v>
      </c>
      <c r="H458" s="207">
        <v>1355</v>
      </c>
      <c r="I458" s="208"/>
      <c r="J458" s="209">
        <f>ROUND(I458*H458,2)</f>
        <v>0</v>
      </c>
      <c r="K458" s="205" t="s">
        <v>142</v>
      </c>
      <c r="L458" s="47"/>
      <c r="M458" s="210" t="s">
        <v>5</v>
      </c>
      <c r="N458" s="211" t="s">
        <v>44</v>
      </c>
      <c r="O458" s="48"/>
      <c r="P458" s="212">
        <f>O458*H458</f>
        <v>0</v>
      </c>
      <c r="Q458" s="212">
        <v>0</v>
      </c>
      <c r="R458" s="212">
        <f>Q458*H458</f>
        <v>0</v>
      </c>
      <c r="S458" s="212">
        <v>0</v>
      </c>
      <c r="T458" s="213">
        <f>S458*H458</f>
        <v>0</v>
      </c>
      <c r="AR458" s="25" t="s">
        <v>143</v>
      </c>
      <c r="AT458" s="25" t="s">
        <v>138</v>
      </c>
      <c r="AU458" s="25" t="s">
        <v>155</v>
      </c>
      <c r="AY458" s="25" t="s">
        <v>136</v>
      </c>
      <c r="BE458" s="214">
        <f>IF(N458="základní",J458,0)</f>
        <v>0</v>
      </c>
      <c r="BF458" s="214">
        <f>IF(N458="snížená",J458,0)</f>
        <v>0</v>
      </c>
      <c r="BG458" s="214">
        <f>IF(N458="zákl. přenesená",J458,0)</f>
        <v>0</v>
      </c>
      <c r="BH458" s="214">
        <f>IF(N458="sníž. přenesená",J458,0)</f>
        <v>0</v>
      </c>
      <c r="BI458" s="214">
        <f>IF(N458="nulová",J458,0)</f>
        <v>0</v>
      </c>
      <c r="BJ458" s="25" t="s">
        <v>144</v>
      </c>
      <c r="BK458" s="214">
        <f>ROUND(I458*H458,2)</f>
        <v>0</v>
      </c>
      <c r="BL458" s="25" t="s">
        <v>143</v>
      </c>
      <c r="BM458" s="25" t="s">
        <v>614</v>
      </c>
    </row>
    <row r="459" s="1" customFormat="1" ht="25.5" customHeight="1">
      <c r="B459" s="202"/>
      <c r="C459" s="203" t="s">
        <v>615</v>
      </c>
      <c r="D459" s="203" t="s">
        <v>138</v>
      </c>
      <c r="E459" s="204" t="s">
        <v>616</v>
      </c>
      <c r="F459" s="205" t="s">
        <v>617</v>
      </c>
      <c r="G459" s="206" t="s">
        <v>141</v>
      </c>
      <c r="H459" s="207">
        <v>735</v>
      </c>
      <c r="I459" s="208"/>
      <c r="J459" s="209">
        <f>ROUND(I459*H459,2)</f>
        <v>0</v>
      </c>
      <c r="K459" s="205" t="s">
        <v>142</v>
      </c>
      <c r="L459" s="47"/>
      <c r="M459" s="210" t="s">
        <v>5</v>
      </c>
      <c r="N459" s="211" t="s">
        <v>44</v>
      </c>
      <c r="O459" s="48"/>
      <c r="P459" s="212">
        <f>O459*H459</f>
        <v>0</v>
      </c>
      <c r="Q459" s="212">
        <v>0.00012999999999999999</v>
      </c>
      <c r="R459" s="212">
        <f>Q459*H459</f>
        <v>0.095549999999999996</v>
      </c>
      <c r="S459" s="212">
        <v>0</v>
      </c>
      <c r="T459" s="213">
        <f>S459*H459</f>
        <v>0</v>
      </c>
      <c r="AR459" s="25" t="s">
        <v>143</v>
      </c>
      <c r="AT459" s="25" t="s">
        <v>138</v>
      </c>
      <c r="AU459" s="25" t="s">
        <v>155</v>
      </c>
      <c r="AY459" s="25" t="s">
        <v>136</v>
      </c>
      <c r="BE459" s="214">
        <f>IF(N459="základní",J459,0)</f>
        <v>0</v>
      </c>
      <c r="BF459" s="214">
        <f>IF(N459="snížená",J459,0)</f>
        <v>0</v>
      </c>
      <c r="BG459" s="214">
        <f>IF(N459="zákl. přenesená",J459,0)</f>
        <v>0</v>
      </c>
      <c r="BH459" s="214">
        <f>IF(N459="sníž. přenesená",J459,0)</f>
        <v>0</v>
      </c>
      <c r="BI459" s="214">
        <f>IF(N459="nulová",J459,0)</f>
        <v>0</v>
      </c>
      <c r="BJ459" s="25" t="s">
        <v>144</v>
      </c>
      <c r="BK459" s="214">
        <f>ROUND(I459*H459,2)</f>
        <v>0</v>
      </c>
      <c r="BL459" s="25" t="s">
        <v>143</v>
      </c>
      <c r="BM459" s="25" t="s">
        <v>618</v>
      </c>
    </row>
    <row r="460" s="11" customFormat="1">
      <c r="B460" s="215"/>
      <c r="D460" s="216" t="s">
        <v>146</v>
      </c>
      <c r="E460" s="217" t="s">
        <v>5</v>
      </c>
      <c r="F460" s="218" t="s">
        <v>250</v>
      </c>
      <c r="H460" s="217" t="s">
        <v>5</v>
      </c>
      <c r="I460" s="219"/>
      <c r="L460" s="215"/>
      <c r="M460" s="220"/>
      <c r="N460" s="221"/>
      <c r="O460" s="221"/>
      <c r="P460" s="221"/>
      <c r="Q460" s="221"/>
      <c r="R460" s="221"/>
      <c r="S460" s="221"/>
      <c r="T460" s="222"/>
      <c r="AT460" s="217" t="s">
        <v>146</v>
      </c>
      <c r="AU460" s="217" t="s">
        <v>155</v>
      </c>
      <c r="AV460" s="11" t="s">
        <v>17</v>
      </c>
      <c r="AW460" s="11" t="s">
        <v>35</v>
      </c>
      <c r="AX460" s="11" t="s">
        <v>72</v>
      </c>
      <c r="AY460" s="217" t="s">
        <v>136</v>
      </c>
    </row>
    <row r="461" s="12" customFormat="1">
      <c r="B461" s="223"/>
      <c r="D461" s="216" t="s">
        <v>146</v>
      </c>
      <c r="E461" s="224" t="s">
        <v>5</v>
      </c>
      <c r="F461" s="225" t="s">
        <v>273</v>
      </c>
      <c r="H461" s="226">
        <v>173</v>
      </c>
      <c r="I461" s="227"/>
      <c r="L461" s="223"/>
      <c r="M461" s="228"/>
      <c r="N461" s="229"/>
      <c r="O461" s="229"/>
      <c r="P461" s="229"/>
      <c r="Q461" s="229"/>
      <c r="R461" s="229"/>
      <c r="S461" s="229"/>
      <c r="T461" s="230"/>
      <c r="AT461" s="224" t="s">
        <v>146</v>
      </c>
      <c r="AU461" s="224" t="s">
        <v>155</v>
      </c>
      <c r="AV461" s="12" t="s">
        <v>144</v>
      </c>
      <c r="AW461" s="12" t="s">
        <v>35</v>
      </c>
      <c r="AX461" s="12" t="s">
        <v>72</v>
      </c>
      <c r="AY461" s="224" t="s">
        <v>136</v>
      </c>
    </row>
    <row r="462" s="11" customFormat="1">
      <c r="B462" s="215"/>
      <c r="D462" s="216" t="s">
        <v>146</v>
      </c>
      <c r="E462" s="217" t="s">
        <v>5</v>
      </c>
      <c r="F462" s="218" t="s">
        <v>274</v>
      </c>
      <c r="H462" s="217" t="s">
        <v>5</v>
      </c>
      <c r="I462" s="219"/>
      <c r="L462" s="215"/>
      <c r="M462" s="220"/>
      <c r="N462" s="221"/>
      <c r="O462" s="221"/>
      <c r="P462" s="221"/>
      <c r="Q462" s="221"/>
      <c r="R462" s="221"/>
      <c r="S462" s="221"/>
      <c r="T462" s="222"/>
      <c r="AT462" s="217" t="s">
        <v>146</v>
      </c>
      <c r="AU462" s="217" t="s">
        <v>155</v>
      </c>
      <c r="AV462" s="11" t="s">
        <v>17</v>
      </c>
      <c r="AW462" s="11" t="s">
        <v>35</v>
      </c>
      <c r="AX462" s="11" t="s">
        <v>72</v>
      </c>
      <c r="AY462" s="217" t="s">
        <v>136</v>
      </c>
    </row>
    <row r="463" s="12" customFormat="1">
      <c r="B463" s="223"/>
      <c r="D463" s="216" t="s">
        <v>146</v>
      </c>
      <c r="E463" s="224" t="s">
        <v>5</v>
      </c>
      <c r="F463" s="225" t="s">
        <v>619</v>
      </c>
      <c r="H463" s="226">
        <v>562</v>
      </c>
      <c r="I463" s="227"/>
      <c r="L463" s="223"/>
      <c r="M463" s="228"/>
      <c r="N463" s="229"/>
      <c r="O463" s="229"/>
      <c r="P463" s="229"/>
      <c r="Q463" s="229"/>
      <c r="R463" s="229"/>
      <c r="S463" s="229"/>
      <c r="T463" s="230"/>
      <c r="AT463" s="224" t="s">
        <v>146</v>
      </c>
      <c r="AU463" s="224" t="s">
        <v>155</v>
      </c>
      <c r="AV463" s="12" t="s">
        <v>144</v>
      </c>
      <c r="AW463" s="12" t="s">
        <v>35</v>
      </c>
      <c r="AX463" s="12" t="s">
        <v>72</v>
      </c>
      <c r="AY463" s="224" t="s">
        <v>136</v>
      </c>
    </row>
    <row r="464" s="13" customFormat="1">
      <c r="B464" s="231"/>
      <c r="D464" s="216" t="s">
        <v>146</v>
      </c>
      <c r="E464" s="232" t="s">
        <v>5</v>
      </c>
      <c r="F464" s="233" t="s">
        <v>203</v>
      </c>
      <c r="H464" s="234">
        <v>735</v>
      </c>
      <c r="I464" s="235"/>
      <c r="L464" s="231"/>
      <c r="M464" s="236"/>
      <c r="N464" s="237"/>
      <c r="O464" s="237"/>
      <c r="P464" s="237"/>
      <c r="Q464" s="237"/>
      <c r="R464" s="237"/>
      <c r="S464" s="237"/>
      <c r="T464" s="238"/>
      <c r="AT464" s="232" t="s">
        <v>146</v>
      </c>
      <c r="AU464" s="232" t="s">
        <v>155</v>
      </c>
      <c r="AV464" s="13" t="s">
        <v>143</v>
      </c>
      <c r="AW464" s="13" t="s">
        <v>35</v>
      </c>
      <c r="AX464" s="13" t="s">
        <v>17</v>
      </c>
      <c r="AY464" s="232" t="s">
        <v>136</v>
      </c>
    </row>
    <row r="465" s="10" customFormat="1" ht="22.32" customHeight="1">
      <c r="B465" s="189"/>
      <c r="D465" s="190" t="s">
        <v>71</v>
      </c>
      <c r="E465" s="200" t="s">
        <v>620</v>
      </c>
      <c r="F465" s="200" t="s">
        <v>621</v>
      </c>
      <c r="I465" s="192"/>
      <c r="J465" s="201">
        <f>BK465</f>
        <v>0</v>
      </c>
      <c r="L465" s="189"/>
      <c r="M465" s="194"/>
      <c r="N465" s="195"/>
      <c r="O465" s="195"/>
      <c r="P465" s="196">
        <f>SUM(P466:P473)</f>
        <v>0</v>
      </c>
      <c r="Q465" s="195"/>
      <c r="R465" s="196">
        <f>SUM(R466:R473)</f>
        <v>0.036200000000000003</v>
      </c>
      <c r="S465" s="195"/>
      <c r="T465" s="197">
        <f>SUM(T466:T473)</f>
        <v>0</v>
      </c>
      <c r="AR465" s="190" t="s">
        <v>17</v>
      </c>
      <c r="AT465" s="198" t="s">
        <v>71</v>
      </c>
      <c r="AU465" s="198" t="s">
        <v>144</v>
      </c>
      <c r="AY465" s="190" t="s">
        <v>136</v>
      </c>
      <c r="BK465" s="199">
        <f>SUM(BK466:BK473)</f>
        <v>0</v>
      </c>
    </row>
    <row r="466" s="1" customFormat="1" ht="25.5" customHeight="1">
      <c r="B466" s="202"/>
      <c r="C466" s="203" t="s">
        <v>622</v>
      </c>
      <c r="D466" s="203" t="s">
        <v>138</v>
      </c>
      <c r="E466" s="204" t="s">
        <v>623</v>
      </c>
      <c r="F466" s="205" t="s">
        <v>624</v>
      </c>
      <c r="G466" s="206" t="s">
        <v>141</v>
      </c>
      <c r="H466" s="207">
        <v>905</v>
      </c>
      <c r="I466" s="208"/>
      <c r="J466" s="209">
        <f>ROUND(I466*H466,2)</f>
        <v>0</v>
      </c>
      <c r="K466" s="205" t="s">
        <v>142</v>
      </c>
      <c r="L466" s="47"/>
      <c r="M466" s="210" t="s">
        <v>5</v>
      </c>
      <c r="N466" s="211" t="s">
        <v>44</v>
      </c>
      <c r="O466" s="48"/>
      <c r="P466" s="212">
        <f>O466*H466</f>
        <v>0</v>
      </c>
      <c r="Q466" s="212">
        <v>4.0000000000000003E-05</v>
      </c>
      <c r="R466" s="212">
        <f>Q466*H466</f>
        <v>0.036200000000000003</v>
      </c>
      <c r="S466" s="212">
        <v>0</v>
      </c>
      <c r="T466" s="213">
        <f>S466*H466</f>
        <v>0</v>
      </c>
      <c r="AR466" s="25" t="s">
        <v>143</v>
      </c>
      <c r="AT466" s="25" t="s">
        <v>138</v>
      </c>
      <c r="AU466" s="25" t="s">
        <v>155</v>
      </c>
      <c r="AY466" s="25" t="s">
        <v>136</v>
      </c>
      <c r="BE466" s="214">
        <f>IF(N466="základní",J466,0)</f>
        <v>0</v>
      </c>
      <c r="BF466" s="214">
        <f>IF(N466="snížená",J466,0)</f>
        <v>0</v>
      </c>
      <c r="BG466" s="214">
        <f>IF(N466="zákl. přenesená",J466,0)</f>
        <v>0</v>
      </c>
      <c r="BH466" s="214">
        <f>IF(N466="sníž. přenesená",J466,0)</f>
        <v>0</v>
      </c>
      <c r="BI466" s="214">
        <f>IF(N466="nulová",J466,0)</f>
        <v>0</v>
      </c>
      <c r="BJ466" s="25" t="s">
        <v>144</v>
      </c>
      <c r="BK466" s="214">
        <f>ROUND(I466*H466,2)</f>
        <v>0</v>
      </c>
      <c r="BL466" s="25" t="s">
        <v>143</v>
      </c>
      <c r="BM466" s="25" t="s">
        <v>625</v>
      </c>
    </row>
    <row r="467" s="11" customFormat="1">
      <c r="B467" s="215"/>
      <c r="D467" s="216" t="s">
        <v>146</v>
      </c>
      <c r="E467" s="217" t="s">
        <v>5</v>
      </c>
      <c r="F467" s="218" t="s">
        <v>626</v>
      </c>
      <c r="H467" s="217" t="s">
        <v>5</v>
      </c>
      <c r="I467" s="219"/>
      <c r="L467" s="215"/>
      <c r="M467" s="220"/>
      <c r="N467" s="221"/>
      <c r="O467" s="221"/>
      <c r="P467" s="221"/>
      <c r="Q467" s="221"/>
      <c r="R467" s="221"/>
      <c r="S467" s="221"/>
      <c r="T467" s="222"/>
      <c r="AT467" s="217" t="s">
        <v>146</v>
      </c>
      <c r="AU467" s="217" t="s">
        <v>155</v>
      </c>
      <c r="AV467" s="11" t="s">
        <v>17</v>
      </c>
      <c r="AW467" s="11" t="s">
        <v>35</v>
      </c>
      <c r="AX467" s="11" t="s">
        <v>72</v>
      </c>
      <c r="AY467" s="217" t="s">
        <v>136</v>
      </c>
    </row>
    <row r="468" s="11" customFormat="1">
      <c r="B468" s="215"/>
      <c r="D468" s="216" t="s">
        <v>146</v>
      </c>
      <c r="E468" s="217" t="s">
        <v>5</v>
      </c>
      <c r="F468" s="218" t="s">
        <v>272</v>
      </c>
      <c r="H468" s="217" t="s">
        <v>5</v>
      </c>
      <c r="I468" s="219"/>
      <c r="L468" s="215"/>
      <c r="M468" s="220"/>
      <c r="N468" s="221"/>
      <c r="O468" s="221"/>
      <c r="P468" s="221"/>
      <c r="Q468" s="221"/>
      <c r="R468" s="221"/>
      <c r="S468" s="221"/>
      <c r="T468" s="222"/>
      <c r="AT468" s="217" t="s">
        <v>146</v>
      </c>
      <c r="AU468" s="217" t="s">
        <v>155</v>
      </c>
      <c r="AV468" s="11" t="s">
        <v>17</v>
      </c>
      <c r="AW468" s="11" t="s">
        <v>35</v>
      </c>
      <c r="AX468" s="11" t="s">
        <v>72</v>
      </c>
      <c r="AY468" s="217" t="s">
        <v>136</v>
      </c>
    </row>
    <row r="469" s="12" customFormat="1">
      <c r="B469" s="223"/>
      <c r="D469" s="216" t="s">
        <v>146</v>
      </c>
      <c r="E469" s="224" t="s">
        <v>5</v>
      </c>
      <c r="F469" s="225" t="s">
        <v>627</v>
      </c>
      <c r="H469" s="226">
        <v>215</v>
      </c>
      <c r="I469" s="227"/>
      <c r="L469" s="223"/>
      <c r="M469" s="228"/>
      <c r="N469" s="229"/>
      <c r="O469" s="229"/>
      <c r="P469" s="229"/>
      <c r="Q469" s="229"/>
      <c r="R469" s="229"/>
      <c r="S469" s="229"/>
      <c r="T469" s="230"/>
      <c r="AT469" s="224" t="s">
        <v>146</v>
      </c>
      <c r="AU469" s="224" t="s">
        <v>155</v>
      </c>
      <c r="AV469" s="12" t="s">
        <v>144</v>
      </c>
      <c r="AW469" s="12" t="s">
        <v>35</v>
      </c>
      <c r="AX469" s="12" t="s">
        <v>72</v>
      </c>
      <c r="AY469" s="224" t="s">
        <v>136</v>
      </c>
    </row>
    <row r="470" s="11" customFormat="1">
      <c r="B470" s="215"/>
      <c r="D470" s="216" t="s">
        <v>146</v>
      </c>
      <c r="E470" s="217" t="s">
        <v>5</v>
      </c>
      <c r="F470" s="218" t="s">
        <v>274</v>
      </c>
      <c r="H470" s="217" t="s">
        <v>5</v>
      </c>
      <c r="I470" s="219"/>
      <c r="L470" s="215"/>
      <c r="M470" s="220"/>
      <c r="N470" s="221"/>
      <c r="O470" s="221"/>
      <c r="P470" s="221"/>
      <c r="Q470" s="221"/>
      <c r="R470" s="221"/>
      <c r="S470" s="221"/>
      <c r="T470" s="222"/>
      <c r="AT470" s="217" t="s">
        <v>146</v>
      </c>
      <c r="AU470" s="217" t="s">
        <v>155</v>
      </c>
      <c r="AV470" s="11" t="s">
        <v>17</v>
      </c>
      <c r="AW470" s="11" t="s">
        <v>35</v>
      </c>
      <c r="AX470" s="11" t="s">
        <v>72</v>
      </c>
      <c r="AY470" s="217" t="s">
        <v>136</v>
      </c>
    </row>
    <row r="471" s="12" customFormat="1">
      <c r="B471" s="223"/>
      <c r="D471" s="216" t="s">
        <v>146</v>
      </c>
      <c r="E471" s="224" t="s">
        <v>5</v>
      </c>
      <c r="F471" s="225" t="s">
        <v>628</v>
      </c>
      <c r="H471" s="226">
        <v>690</v>
      </c>
      <c r="I471" s="227"/>
      <c r="L471" s="223"/>
      <c r="M471" s="228"/>
      <c r="N471" s="229"/>
      <c r="O471" s="229"/>
      <c r="P471" s="229"/>
      <c r="Q471" s="229"/>
      <c r="R471" s="229"/>
      <c r="S471" s="229"/>
      <c r="T471" s="230"/>
      <c r="AT471" s="224" t="s">
        <v>146</v>
      </c>
      <c r="AU471" s="224" t="s">
        <v>155</v>
      </c>
      <c r="AV471" s="12" t="s">
        <v>144</v>
      </c>
      <c r="AW471" s="12" t="s">
        <v>35</v>
      </c>
      <c r="AX471" s="12" t="s">
        <v>72</v>
      </c>
      <c r="AY471" s="224" t="s">
        <v>136</v>
      </c>
    </row>
    <row r="472" s="13" customFormat="1">
      <c r="B472" s="231"/>
      <c r="D472" s="216" t="s">
        <v>146</v>
      </c>
      <c r="E472" s="232" t="s">
        <v>5</v>
      </c>
      <c r="F472" s="233" t="s">
        <v>203</v>
      </c>
      <c r="H472" s="234">
        <v>905</v>
      </c>
      <c r="I472" s="235"/>
      <c r="L472" s="231"/>
      <c r="M472" s="236"/>
      <c r="N472" s="237"/>
      <c r="O472" s="237"/>
      <c r="P472" s="237"/>
      <c r="Q472" s="237"/>
      <c r="R472" s="237"/>
      <c r="S472" s="237"/>
      <c r="T472" s="238"/>
      <c r="AT472" s="232" t="s">
        <v>146</v>
      </c>
      <c r="AU472" s="232" t="s">
        <v>155</v>
      </c>
      <c r="AV472" s="13" t="s">
        <v>143</v>
      </c>
      <c r="AW472" s="13" t="s">
        <v>35</v>
      </c>
      <c r="AX472" s="13" t="s">
        <v>17</v>
      </c>
      <c r="AY472" s="232" t="s">
        <v>136</v>
      </c>
    </row>
    <row r="473" s="1" customFormat="1" ht="16.5" customHeight="1">
      <c r="B473" s="202"/>
      <c r="C473" s="203" t="s">
        <v>629</v>
      </c>
      <c r="D473" s="203" t="s">
        <v>138</v>
      </c>
      <c r="E473" s="204" t="s">
        <v>630</v>
      </c>
      <c r="F473" s="205" t="s">
        <v>631</v>
      </c>
      <c r="G473" s="206" t="s">
        <v>632</v>
      </c>
      <c r="H473" s="207">
        <v>200</v>
      </c>
      <c r="I473" s="208"/>
      <c r="J473" s="209">
        <f>ROUND(I473*H473,2)</f>
        <v>0</v>
      </c>
      <c r="K473" s="205" t="s">
        <v>5</v>
      </c>
      <c r="L473" s="47"/>
      <c r="M473" s="210" t="s">
        <v>5</v>
      </c>
      <c r="N473" s="211" t="s">
        <v>44</v>
      </c>
      <c r="O473" s="48"/>
      <c r="P473" s="212">
        <f>O473*H473</f>
        <v>0</v>
      </c>
      <c r="Q473" s="212">
        <v>0</v>
      </c>
      <c r="R473" s="212">
        <f>Q473*H473</f>
        <v>0</v>
      </c>
      <c r="S473" s="212">
        <v>0</v>
      </c>
      <c r="T473" s="213">
        <f>S473*H473</f>
        <v>0</v>
      </c>
      <c r="AR473" s="25" t="s">
        <v>143</v>
      </c>
      <c r="AT473" s="25" t="s">
        <v>138</v>
      </c>
      <c r="AU473" s="25" t="s">
        <v>155</v>
      </c>
      <c r="AY473" s="25" t="s">
        <v>136</v>
      </c>
      <c r="BE473" s="214">
        <f>IF(N473="základní",J473,0)</f>
        <v>0</v>
      </c>
      <c r="BF473" s="214">
        <f>IF(N473="snížená",J473,0)</f>
        <v>0</v>
      </c>
      <c r="BG473" s="214">
        <f>IF(N473="zákl. přenesená",J473,0)</f>
        <v>0</v>
      </c>
      <c r="BH473" s="214">
        <f>IF(N473="sníž. přenesená",J473,0)</f>
        <v>0</v>
      </c>
      <c r="BI473" s="214">
        <f>IF(N473="nulová",J473,0)</f>
        <v>0</v>
      </c>
      <c r="BJ473" s="25" t="s">
        <v>144</v>
      </c>
      <c r="BK473" s="214">
        <f>ROUND(I473*H473,2)</f>
        <v>0</v>
      </c>
      <c r="BL473" s="25" t="s">
        <v>143</v>
      </c>
      <c r="BM473" s="25" t="s">
        <v>633</v>
      </c>
    </row>
    <row r="474" s="10" customFormat="1" ht="22.32" customHeight="1">
      <c r="B474" s="189"/>
      <c r="D474" s="190" t="s">
        <v>71</v>
      </c>
      <c r="E474" s="200" t="s">
        <v>634</v>
      </c>
      <c r="F474" s="200" t="s">
        <v>635</v>
      </c>
      <c r="I474" s="192"/>
      <c r="J474" s="201">
        <f>BK474</f>
        <v>0</v>
      </c>
      <c r="L474" s="189"/>
      <c r="M474" s="194"/>
      <c r="N474" s="195"/>
      <c r="O474" s="195"/>
      <c r="P474" s="196">
        <f>SUM(P475:P544)</f>
        <v>0</v>
      </c>
      <c r="Q474" s="195"/>
      <c r="R474" s="196">
        <f>SUM(R475:R544)</f>
        <v>0</v>
      </c>
      <c r="S474" s="195"/>
      <c r="T474" s="197">
        <f>SUM(T475:T544)</f>
        <v>43.208796</v>
      </c>
      <c r="AR474" s="190" t="s">
        <v>17</v>
      </c>
      <c r="AT474" s="198" t="s">
        <v>71</v>
      </c>
      <c r="AU474" s="198" t="s">
        <v>144</v>
      </c>
      <c r="AY474" s="190" t="s">
        <v>136</v>
      </c>
      <c r="BK474" s="199">
        <f>SUM(BK475:BK544)</f>
        <v>0</v>
      </c>
    </row>
    <row r="475" s="1" customFormat="1" ht="25.5" customHeight="1">
      <c r="B475" s="202"/>
      <c r="C475" s="203" t="s">
        <v>636</v>
      </c>
      <c r="D475" s="203" t="s">
        <v>138</v>
      </c>
      <c r="E475" s="204" t="s">
        <v>637</v>
      </c>
      <c r="F475" s="205" t="s">
        <v>638</v>
      </c>
      <c r="G475" s="206" t="s">
        <v>141</v>
      </c>
      <c r="H475" s="207">
        <v>644.79399999999998</v>
      </c>
      <c r="I475" s="208"/>
      <c r="J475" s="209">
        <f>ROUND(I475*H475,2)</f>
        <v>0</v>
      </c>
      <c r="K475" s="205" t="s">
        <v>142</v>
      </c>
      <c r="L475" s="47"/>
      <c r="M475" s="210" t="s">
        <v>5</v>
      </c>
      <c r="N475" s="211" t="s">
        <v>44</v>
      </c>
      <c r="O475" s="48"/>
      <c r="P475" s="212">
        <f>O475*H475</f>
        <v>0</v>
      </c>
      <c r="Q475" s="212">
        <v>0</v>
      </c>
      <c r="R475" s="212">
        <f>Q475*H475</f>
        <v>0</v>
      </c>
      <c r="S475" s="212">
        <v>0.012999999999999999</v>
      </c>
      <c r="T475" s="213">
        <f>S475*H475</f>
        <v>8.3823220000000003</v>
      </c>
      <c r="AR475" s="25" t="s">
        <v>143</v>
      </c>
      <c r="AT475" s="25" t="s">
        <v>138</v>
      </c>
      <c r="AU475" s="25" t="s">
        <v>155</v>
      </c>
      <c r="AY475" s="25" t="s">
        <v>136</v>
      </c>
      <c r="BE475" s="214">
        <f>IF(N475="základní",J475,0)</f>
        <v>0</v>
      </c>
      <c r="BF475" s="214">
        <f>IF(N475="snížená",J475,0)</f>
        <v>0</v>
      </c>
      <c r="BG475" s="214">
        <f>IF(N475="zákl. přenesená",J475,0)</f>
        <v>0</v>
      </c>
      <c r="BH475" s="214">
        <f>IF(N475="sníž. přenesená",J475,0)</f>
        <v>0</v>
      </c>
      <c r="BI475" s="214">
        <f>IF(N475="nulová",J475,0)</f>
        <v>0</v>
      </c>
      <c r="BJ475" s="25" t="s">
        <v>144</v>
      </c>
      <c r="BK475" s="214">
        <f>ROUND(I475*H475,2)</f>
        <v>0</v>
      </c>
      <c r="BL475" s="25" t="s">
        <v>143</v>
      </c>
      <c r="BM475" s="25" t="s">
        <v>639</v>
      </c>
    </row>
    <row r="476" s="11" customFormat="1">
      <c r="B476" s="215"/>
      <c r="D476" s="216" t="s">
        <v>146</v>
      </c>
      <c r="E476" s="217" t="s">
        <v>5</v>
      </c>
      <c r="F476" s="218" t="s">
        <v>378</v>
      </c>
      <c r="H476" s="217" t="s">
        <v>5</v>
      </c>
      <c r="I476" s="219"/>
      <c r="L476" s="215"/>
      <c r="M476" s="220"/>
      <c r="N476" s="221"/>
      <c r="O476" s="221"/>
      <c r="P476" s="221"/>
      <c r="Q476" s="221"/>
      <c r="R476" s="221"/>
      <c r="S476" s="221"/>
      <c r="T476" s="222"/>
      <c r="AT476" s="217" t="s">
        <v>146</v>
      </c>
      <c r="AU476" s="217" t="s">
        <v>155</v>
      </c>
      <c r="AV476" s="11" t="s">
        <v>17</v>
      </c>
      <c r="AW476" s="11" t="s">
        <v>35</v>
      </c>
      <c r="AX476" s="11" t="s">
        <v>72</v>
      </c>
      <c r="AY476" s="217" t="s">
        <v>136</v>
      </c>
    </row>
    <row r="477" s="12" customFormat="1">
      <c r="B477" s="223"/>
      <c r="D477" s="216" t="s">
        <v>146</v>
      </c>
      <c r="E477" s="224" t="s">
        <v>5</v>
      </c>
      <c r="F477" s="225" t="s">
        <v>640</v>
      </c>
      <c r="H477" s="226">
        <v>243.36000000000001</v>
      </c>
      <c r="I477" s="227"/>
      <c r="L477" s="223"/>
      <c r="M477" s="228"/>
      <c r="N477" s="229"/>
      <c r="O477" s="229"/>
      <c r="P477" s="229"/>
      <c r="Q477" s="229"/>
      <c r="R477" s="229"/>
      <c r="S477" s="229"/>
      <c r="T477" s="230"/>
      <c r="AT477" s="224" t="s">
        <v>146</v>
      </c>
      <c r="AU477" s="224" t="s">
        <v>155</v>
      </c>
      <c r="AV477" s="12" t="s">
        <v>144</v>
      </c>
      <c r="AW477" s="12" t="s">
        <v>35</v>
      </c>
      <c r="AX477" s="12" t="s">
        <v>72</v>
      </c>
      <c r="AY477" s="224" t="s">
        <v>136</v>
      </c>
    </row>
    <row r="478" s="11" customFormat="1">
      <c r="B478" s="215"/>
      <c r="D478" s="216" t="s">
        <v>146</v>
      </c>
      <c r="E478" s="217" t="s">
        <v>5</v>
      </c>
      <c r="F478" s="218" t="s">
        <v>380</v>
      </c>
      <c r="H478" s="217" t="s">
        <v>5</v>
      </c>
      <c r="I478" s="219"/>
      <c r="L478" s="215"/>
      <c r="M478" s="220"/>
      <c r="N478" s="221"/>
      <c r="O478" s="221"/>
      <c r="P478" s="221"/>
      <c r="Q478" s="221"/>
      <c r="R478" s="221"/>
      <c r="S478" s="221"/>
      <c r="T478" s="222"/>
      <c r="AT478" s="217" t="s">
        <v>146</v>
      </c>
      <c r="AU478" s="217" t="s">
        <v>155</v>
      </c>
      <c r="AV478" s="11" t="s">
        <v>17</v>
      </c>
      <c r="AW478" s="11" t="s">
        <v>35</v>
      </c>
      <c r="AX478" s="11" t="s">
        <v>72</v>
      </c>
      <c r="AY478" s="217" t="s">
        <v>136</v>
      </c>
    </row>
    <row r="479" s="12" customFormat="1">
      <c r="B479" s="223"/>
      <c r="D479" s="216" t="s">
        <v>146</v>
      </c>
      <c r="E479" s="224" t="s">
        <v>5</v>
      </c>
      <c r="F479" s="225" t="s">
        <v>641</v>
      </c>
      <c r="H479" s="226">
        <v>183.49000000000001</v>
      </c>
      <c r="I479" s="227"/>
      <c r="L479" s="223"/>
      <c r="M479" s="228"/>
      <c r="N479" s="229"/>
      <c r="O479" s="229"/>
      <c r="P479" s="229"/>
      <c r="Q479" s="229"/>
      <c r="R479" s="229"/>
      <c r="S479" s="229"/>
      <c r="T479" s="230"/>
      <c r="AT479" s="224" t="s">
        <v>146</v>
      </c>
      <c r="AU479" s="224" t="s">
        <v>155</v>
      </c>
      <c r="AV479" s="12" t="s">
        <v>144</v>
      </c>
      <c r="AW479" s="12" t="s">
        <v>35</v>
      </c>
      <c r="AX479" s="12" t="s">
        <v>72</v>
      </c>
      <c r="AY479" s="224" t="s">
        <v>136</v>
      </c>
    </row>
    <row r="480" s="11" customFormat="1">
      <c r="B480" s="215"/>
      <c r="D480" s="216" t="s">
        <v>146</v>
      </c>
      <c r="E480" s="217" t="s">
        <v>5</v>
      </c>
      <c r="F480" s="218" t="s">
        <v>381</v>
      </c>
      <c r="H480" s="217" t="s">
        <v>5</v>
      </c>
      <c r="I480" s="219"/>
      <c r="L480" s="215"/>
      <c r="M480" s="220"/>
      <c r="N480" s="221"/>
      <c r="O480" s="221"/>
      <c r="P480" s="221"/>
      <c r="Q480" s="221"/>
      <c r="R480" s="221"/>
      <c r="S480" s="221"/>
      <c r="T480" s="222"/>
      <c r="AT480" s="217" t="s">
        <v>146</v>
      </c>
      <c r="AU480" s="217" t="s">
        <v>155</v>
      </c>
      <c r="AV480" s="11" t="s">
        <v>17</v>
      </c>
      <c r="AW480" s="11" t="s">
        <v>35</v>
      </c>
      <c r="AX480" s="11" t="s">
        <v>72</v>
      </c>
      <c r="AY480" s="217" t="s">
        <v>136</v>
      </c>
    </row>
    <row r="481" s="12" customFormat="1">
      <c r="B481" s="223"/>
      <c r="D481" s="216" t="s">
        <v>146</v>
      </c>
      <c r="E481" s="224" t="s">
        <v>5</v>
      </c>
      <c r="F481" s="225" t="s">
        <v>642</v>
      </c>
      <c r="H481" s="226">
        <v>181</v>
      </c>
      <c r="I481" s="227"/>
      <c r="L481" s="223"/>
      <c r="M481" s="228"/>
      <c r="N481" s="229"/>
      <c r="O481" s="229"/>
      <c r="P481" s="229"/>
      <c r="Q481" s="229"/>
      <c r="R481" s="229"/>
      <c r="S481" s="229"/>
      <c r="T481" s="230"/>
      <c r="AT481" s="224" t="s">
        <v>146</v>
      </c>
      <c r="AU481" s="224" t="s">
        <v>155</v>
      </c>
      <c r="AV481" s="12" t="s">
        <v>144</v>
      </c>
      <c r="AW481" s="12" t="s">
        <v>35</v>
      </c>
      <c r="AX481" s="12" t="s">
        <v>72</v>
      </c>
      <c r="AY481" s="224" t="s">
        <v>136</v>
      </c>
    </row>
    <row r="482" s="11" customFormat="1">
      <c r="B482" s="215"/>
      <c r="D482" s="216" t="s">
        <v>146</v>
      </c>
      <c r="E482" s="217" t="s">
        <v>5</v>
      </c>
      <c r="F482" s="218" t="s">
        <v>383</v>
      </c>
      <c r="H482" s="217" t="s">
        <v>5</v>
      </c>
      <c r="I482" s="219"/>
      <c r="L482" s="215"/>
      <c r="M482" s="220"/>
      <c r="N482" s="221"/>
      <c r="O482" s="221"/>
      <c r="P482" s="221"/>
      <c r="Q482" s="221"/>
      <c r="R482" s="221"/>
      <c r="S482" s="221"/>
      <c r="T482" s="222"/>
      <c r="AT482" s="217" t="s">
        <v>146</v>
      </c>
      <c r="AU482" s="217" t="s">
        <v>155</v>
      </c>
      <c r="AV482" s="11" t="s">
        <v>17</v>
      </c>
      <c r="AW482" s="11" t="s">
        <v>35</v>
      </c>
      <c r="AX482" s="11" t="s">
        <v>72</v>
      </c>
      <c r="AY482" s="217" t="s">
        <v>136</v>
      </c>
    </row>
    <row r="483" s="12" customFormat="1">
      <c r="B483" s="223"/>
      <c r="D483" s="216" t="s">
        <v>146</v>
      </c>
      <c r="E483" s="224" t="s">
        <v>5</v>
      </c>
      <c r="F483" s="225" t="s">
        <v>643</v>
      </c>
      <c r="H483" s="226">
        <v>183</v>
      </c>
      <c r="I483" s="227"/>
      <c r="L483" s="223"/>
      <c r="M483" s="228"/>
      <c r="N483" s="229"/>
      <c r="O483" s="229"/>
      <c r="P483" s="229"/>
      <c r="Q483" s="229"/>
      <c r="R483" s="229"/>
      <c r="S483" s="229"/>
      <c r="T483" s="230"/>
      <c r="AT483" s="224" t="s">
        <v>146</v>
      </c>
      <c r="AU483" s="224" t="s">
        <v>155</v>
      </c>
      <c r="AV483" s="12" t="s">
        <v>144</v>
      </c>
      <c r="AW483" s="12" t="s">
        <v>35</v>
      </c>
      <c r="AX483" s="12" t="s">
        <v>72</v>
      </c>
      <c r="AY483" s="224" t="s">
        <v>136</v>
      </c>
    </row>
    <row r="484" s="11" customFormat="1">
      <c r="B484" s="215"/>
      <c r="D484" s="216" t="s">
        <v>146</v>
      </c>
      <c r="E484" s="217" t="s">
        <v>5</v>
      </c>
      <c r="F484" s="218" t="s">
        <v>398</v>
      </c>
      <c r="H484" s="217" t="s">
        <v>5</v>
      </c>
      <c r="I484" s="219"/>
      <c r="L484" s="215"/>
      <c r="M484" s="220"/>
      <c r="N484" s="221"/>
      <c r="O484" s="221"/>
      <c r="P484" s="221"/>
      <c r="Q484" s="221"/>
      <c r="R484" s="221"/>
      <c r="S484" s="221"/>
      <c r="T484" s="222"/>
      <c r="AT484" s="217" t="s">
        <v>146</v>
      </c>
      <c r="AU484" s="217" t="s">
        <v>155</v>
      </c>
      <c r="AV484" s="11" t="s">
        <v>17</v>
      </c>
      <c r="AW484" s="11" t="s">
        <v>35</v>
      </c>
      <c r="AX484" s="11" t="s">
        <v>72</v>
      </c>
      <c r="AY484" s="217" t="s">
        <v>136</v>
      </c>
    </row>
    <row r="485" s="12" customFormat="1">
      <c r="B485" s="223"/>
      <c r="D485" s="216" t="s">
        <v>146</v>
      </c>
      <c r="E485" s="224" t="s">
        <v>5</v>
      </c>
      <c r="F485" s="225" t="s">
        <v>399</v>
      </c>
      <c r="H485" s="226">
        <v>-4.7009999999999996</v>
      </c>
      <c r="I485" s="227"/>
      <c r="L485" s="223"/>
      <c r="M485" s="228"/>
      <c r="N485" s="229"/>
      <c r="O485" s="229"/>
      <c r="P485" s="229"/>
      <c r="Q485" s="229"/>
      <c r="R485" s="229"/>
      <c r="S485" s="229"/>
      <c r="T485" s="230"/>
      <c r="AT485" s="224" t="s">
        <v>146</v>
      </c>
      <c r="AU485" s="224" t="s">
        <v>155</v>
      </c>
      <c r="AV485" s="12" t="s">
        <v>144</v>
      </c>
      <c r="AW485" s="12" t="s">
        <v>35</v>
      </c>
      <c r="AX485" s="12" t="s">
        <v>72</v>
      </c>
      <c r="AY485" s="224" t="s">
        <v>136</v>
      </c>
    </row>
    <row r="486" s="12" customFormat="1">
      <c r="B486" s="223"/>
      <c r="D486" s="216" t="s">
        <v>146</v>
      </c>
      <c r="E486" s="224" t="s">
        <v>5</v>
      </c>
      <c r="F486" s="225" t="s">
        <v>399</v>
      </c>
      <c r="H486" s="226">
        <v>-4.7009999999999996</v>
      </c>
      <c r="I486" s="227"/>
      <c r="L486" s="223"/>
      <c r="M486" s="228"/>
      <c r="N486" s="229"/>
      <c r="O486" s="229"/>
      <c r="P486" s="229"/>
      <c r="Q486" s="229"/>
      <c r="R486" s="229"/>
      <c r="S486" s="229"/>
      <c r="T486" s="230"/>
      <c r="AT486" s="224" t="s">
        <v>146</v>
      </c>
      <c r="AU486" s="224" t="s">
        <v>155</v>
      </c>
      <c r="AV486" s="12" t="s">
        <v>144</v>
      </c>
      <c r="AW486" s="12" t="s">
        <v>35</v>
      </c>
      <c r="AX486" s="12" t="s">
        <v>72</v>
      </c>
      <c r="AY486" s="224" t="s">
        <v>136</v>
      </c>
    </row>
    <row r="487" s="12" customFormat="1">
      <c r="B487" s="223"/>
      <c r="D487" s="216" t="s">
        <v>146</v>
      </c>
      <c r="E487" s="224" t="s">
        <v>5</v>
      </c>
      <c r="F487" s="225" t="s">
        <v>400</v>
      </c>
      <c r="H487" s="226">
        <v>-13.484999999999999</v>
      </c>
      <c r="I487" s="227"/>
      <c r="L487" s="223"/>
      <c r="M487" s="228"/>
      <c r="N487" s="229"/>
      <c r="O487" s="229"/>
      <c r="P487" s="229"/>
      <c r="Q487" s="229"/>
      <c r="R487" s="229"/>
      <c r="S487" s="229"/>
      <c r="T487" s="230"/>
      <c r="AT487" s="224" t="s">
        <v>146</v>
      </c>
      <c r="AU487" s="224" t="s">
        <v>155</v>
      </c>
      <c r="AV487" s="12" t="s">
        <v>144</v>
      </c>
      <c r="AW487" s="12" t="s">
        <v>35</v>
      </c>
      <c r="AX487" s="12" t="s">
        <v>72</v>
      </c>
      <c r="AY487" s="224" t="s">
        <v>136</v>
      </c>
    </row>
    <row r="488" s="12" customFormat="1">
      <c r="B488" s="223"/>
      <c r="D488" s="216" t="s">
        <v>146</v>
      </c>
      <c r="E488" s="224" t="s">
        <v>5</v>
      </c>
      <c r="F488" s="225" t="s">
        <v>401</v>
      </c>
      <c r="H488" s="226">
        <v>-185.84999999999999</v>
      </c>
      <c r="I488" s="227"/>
      <c r="L488" s="223"/>
      <c r="M488" s="228"/>
      <c r="N488" s="229"/>
      <c r="O488" s="229"/>
      <c r="P488" s="229"/>
      <c r="Q488" s="229"/>
      <c r="R488" s="229"/>
      <c r="S488" s="229"/>
      <c r="T488" s="230"/>
      <c r="AT488" s="224" t="s">
        <v>146</v>
      </c>
      <c r="AU488" s="224" t="s">
        <v>155</v>
      </c>
      <c r="AV488" s="12" t="s">
        <v>144</v>
      </c>
      <c r="AW488" s="12" t="s">
        <v>35</v>
      </c>
      <c r="AX488" s="12" t="s">
        <v>72</v>
      </c>
      <c r="AY488" s="224" t="s">
        <v>136</v>
      </c>
    </row>
    <row r="489" s="12" customFormat="1">
      <c r="B489" s="223"/>
      <c r="D489" s="216" t="s">
        <v>146</v>
      </c>
      <c r="E489" s="224" t="s">
        <v>5</v>
      </c>
      <c r="F489" s="225" t="s">
        <v>402</v>
      </c>
      <c r="H489" s="226">
        <v>-6.468</v>
      </c>
      <c r="I489" s="227"/>
      <c r="L489" s="223"/>
      <c r="M489" s="228"/>
      <c r="N489" s="229"/>
      <c r="O489" s="229"/>
      <c r="P489" s="229"/>
      <c r="Q489" s="229"/>
      <c r="R489" s="229"/>
      <c r="S489" s="229"/>
      <c r="T489" s="230"/>
      <c r="AT489" s="224" t="s">
        <v>146</v>
      </c>
      <c r="AU489" s="224" t="s">
        <v>155</v>
      </c>
      <c r="AV489" s="12" t="s">
        <v>144</v>
      </c>
      <c r="AW489" s="12" t="s">
        <v>35</v>
      </c>
      <c r="AX489" s="12" t="s">
        <v>72</v>
      </c>
      <c r="AY489" s="224" t="s">
        <v>136</v>
      </c>
    </row>
    <row r="490" s="11" customFormat="1">
      <c r="B490" s="215"/>
      <c r="D490" s="216" t="s">
        <v>146</v>
      </c>
      <c r="E490" s="217" t="s">
        <v>5</v>
      </c>
      <c r="F490" s="218" t="s">
        <v>644</v>
      </c>
      <c r="H490" s="217" t="s">
        <v>5</v>
      </c>
      <c r="I490" s="219"/>
      <c r="L490" s="215"/>
      <c r="M490" s="220"/>
      <c r="N490" s="221"/>
      <c r="O490" s="221"/>
      <c r="P490" s="221"/>
      <c r="Q490" s="221"/>
      <c r="R490" s="221"/>
      <c r="S490" s="221"/>
      <c r="T490" s="222"/>
      <c r="AT490" s="217" t="s">
        <v>146</v>
      </c>
      <c r="AU490" s="217" t="s">
        <v>155</v>
      </c>
      <c r="AV490" s="11" t="s">
        <v>17</v>
      </c>
      <c r="AW490" s="11" t="s">
        <v>35</v>
      </c>
      <c r="AX490" s="11" t="s">
        <v>72</v>
      </c>
      <c r="AY490" s="217" t="s">
        <v>136</v>
      </c>
    </row>
    <row r="491" s="12" customFormat="1">
      <c r="B491" s="223"/>
      <c r="D491" s="216" t="s">
        <v>146</v>
      </c>
      <c r="E491" s="224" t="s">
        <v>5</v>
      </c>
      <c r="F491" s="225" t="s">
        <v>645</v>
      </c>
      <c r="H491" s="226">
        <v>1.863</v>
      </c>
      <c r="I491" s="227"/>
      <c r="L491" s="223"/>
      <c r="M491" s="228"/>
      <c r="N491" s="229"/>
      <c r="O491" s="229"/>
      <c r="P491" s="229"/>
      <c r="Q491" s="229"/>
      <c r="R491" s="229"/>
      <c r="S491" s="229"/>
      <c r="T491" s="230"/>
      <c r="AT491" s="224" t="s">
        <v>146</v>
      </c>
      <c r="AU491" s="224" t="s">
        <v>155</v>
      </c>
      <c r="AV491" s="12" t="s">
        <v>144</v>
      </c>
      <c r="AW491" s="12" t="s">
        <v>35</v>
      </c>
      <c r="AX491" s="12" t="s">
        <v>72</v>
      </c>
      <c r="AY491" s="224" t="s">
        <v>136</v>
      </c>
    </row>
    <row r="492" s="12" customFormat="1">
      <c r="B492" s="223"/>
      <c r="D492" s="216" t="s">
        <v>146</v>
      </c>
      <c r="E492" s="224" t="s">
        <v>5</v>
      </c>
      <c r="F492" s="225" t="s">
        <v>645</v>
      </c>
      <c r="H492" s="226">
        <v>1.863</v>
      </c>
      <c r="I492" s="227"/>
      <c r="L492" s="223"/>
      <c r="M492" s="228"/>
      <c r="N492" s="229"/>
      <c r="O492" s="229"/>
      <c r="P492" s="229"/>
      <c r="Q492" s="229"/>
      <c r="R492" s="229"/>
      <c r="S492" s="229"/>
      <c r="T492" s="230"/>
      <c r="AT492" s="224" t="s">
        <v>146</v>
      </c>
      <c r="AU492" s="224" t="s">
        <v>155</v>
      </c>
      <c r="AV492" s="12" t="s">
        <v>144</v>
      </c>
      <c r="AW492" s="12" t="s">
        <v>35</v>
      </c>
      <c r="AX492" s="12" t="s">
        <v>72</v>
      </c>
      <c r="AY492" s="224" t="s">
        <v>136</v>
      </c>
    </row>
    <row r="493" s="12" customFormat="1">
      <c r="B493" s="223"/>
      <c r="D493" s="216" t="s">
        <v>146</v>
      </c>
      <c r="E493" s="224" t="s">
        <v>5</v>
      </c>
      <c r="F493" s="225" t="s">
        <v>646</v>
      </c>
      <c r="H493" s="226">
        <v>5.5129999999999999</v>
      </c>
      <c r="I493" s="227"/>
      <c r="L493" s="223"/>
      <c r="M493" s="228"/>
      <c r="N493" s="229"/>
      <c r="O493" s="229"/>
      <c r="P493" s="229"/>
      <c r="Q493" s="229"/>
      <c r="R493" s="229"/>
      <c r="S493" s="229"/>
      <c r="T493" s="230"/>
      <c r="AT493" s="224" t="s">
        <v>146</v>
      </c>
      <c r="AU493" s="224" t="s">
        <v>155</v>
      </c>
      <c r="AV493" s="12" t="s">
        <v>144</v>
      </c>
      <c r="AW493" s="12" t="s">
        <v>35</v>
      </c>
      <c r="AX493" s="12" t="s">
        <v>72</v>
      </c>
      <c r="AY493" s="224" t="s">
        <v>136</v>
      </c>
    </row>
    <row r="494" s="12" customFormat="1">
      <c r="B494" s="223"/>
      <c r="D494" s="216" t="s">
        <v>146</v>
      </c>
      <c r="E494" s="224" t="s">
        <v>5</v>
      </c>
      <c r="F494" s="225" t="s">
        <v>647</v>
      </c>
      <c r="H494" s="226">
        <v>84.075000000000003</v>
      </c>
      <c r="I494" s="227"/>
      <c r="L494" s="223"/>
      <c r="M494" s="228"/>
      <c r="N494" s="229"/>
      <c r="O494" s="229"/>
      <c r="P494" s="229"/>
      <c r="Q494" s="229"/>
      <c r="R494" s="229"/>
      <c r="S494" s="229"/>
      <c r="T494" s="230"/>
      <c r="AT494" s="224" t="s">
        <v>146</v>
      </c>
      <c r="AU494" s="224" t="s">
        <v>155</v>
      </c>
      <c r="AV494" s="12" t="s">
        <v>144</v>
      </c>
      <c r="AW494" s="12" t="s">
        <v>35</v>
      </c>
      <c r="AX494" s="12" t="s">
        <v>72</v>
      </c>
      <c r="AY494" s="224" t="s">
        <v>136</v>
      </c>
    </row>
    <row r="495" s="12" customFormat="1">
      <c r="B495" s="223"/>
      <c r="D495" s="216" t="s">
        <v>146</v>
      </c>
      <c r="E495" s="224" t="s">
        <v>5</v>
      </c>
      <c r="F495" s="225" t="s">
        <v>648</v>
      </c>
      <c r="H495" s="226">
        <v>2.8700000000000001</v>
      </c>
      <c r="I495" s="227"/>
      <c r="L495" s="223"/>
      <c r="M495" s="228"/>
      <c r="N495" s="229"/>
      <c r="O495" s="229"/>
      <c r="P495" s="229"/>
      <c r="Q495" s="229"/>
      <c r="R495" s="229"/>
      <c r="S495" s="229"/>
      <c r="T495" s="230"/>
      <c r="AT495" s="224" t="s">
        <v>146</v>
      </c>
      <c r="AU495" s="224" t="s">
        <v>155</v>
      </c>
      <c r="AV495" s="12" t="s">
        <v>144</v>
      </c>
      <c r="AW495" s="12" t="s">
        <v>35</v>
      </c>
      <c r="AX495" s="12" t="s">
        <v>72</v>
      </c>
      <c r="AY495" s="224" t="s">
        <v>136</v>
      </c>
    </row>
    <row r="496" s="11" customFormat="1">
      <c r="B496" s="215"/>
      <c r="D496" s="216" t="s">
        <v>146</v>
      </c>
      <c r="E496" s="217" t="s">
        <v>5</v>
      </c>
      <c r="F496" s="218" t="s">
        <v>445</v>
      </c>
      <c r="H496" s="217" t="s">
        <v>5</v>
      </c>
      <c r="I496" s="219"/>
      <c r="L496" s="215"/>
      <c r="M496" s="220"/>
      <c r="N496" s="221"/>
      <c r="O496" s="221"/>
      <c r="P496" s="221"/>
      <c r="Q496" s="221"/>
      <c r="R496" s="221"/>
      <c r="S496" s="221"/>
      <c r="T496" s="222"/>
      <c r="AT496" s="217" t="s">
        <v>146</v>
      </c>
      <c r="AU496" s="217" t="s">
        <v>155</v>
      </c>
      <c r="AV496" s="11" t="s">
        <v>17</v>
      </c>
      <c r="AW496" s="11" t="s">
        <v>35</v>
      </c>
      <c r="AX496" s="11" t="s">
        <v>72</v>
      </c>
      <c r="AY496" s="217" t="s">
        <v>136</v>
      </c>
    </row>
    <row r="497" s="12" customFormat="1">
      <c r="B497" s="223"/>
      <c r="D497" s="216" t="s">
        <v>146</v>
      </c>
      <c r="E497" s="224" t="s">
        <v>5</v>
      </c>
      <c r="F497" s="225" t="s">
        <v>649</v>
      </c>
      <c r="H497" s="226">
        <v>25.414999999999999</v>
      </c>
      <c r="I497" s="227"/>
      <c r="L497" s="223"/>
      <c r="M497" s="228"/>
      <c r="N497" s="229"/>
      <c r="O497" s="229"/>
      <c r="P497" s="229"/>
      <c r="Q497" s="229"/>
      <c r="R497" s="229"/>
      <c r="S497" s="229"/>
      <c r="T497" s="230"/>
      <c r="AT497" s="224" t="s">
        <v>146</v>
      </c>
      <c r="AU497" s="224" t="s">
        <v>155</v>
      </c>
      <c r="AV497" s="12" t="s">
        <v>144</v>
      </c>
      <c r="AW497" s="12" t="s">
        <v>35</v>
      </c>
      <c r="AX497" s="12" t="s">
        <v>72</v>
      </c>
      <c r="AY497" s="224" t="s">
        <v>136</v>
      </c>
    </row>
    <row r="498" s="11" customFormat="1">
      <c r="B498" s="215"/>
      <c r="D498" s="216" t="s">
        <v>146</v>
      </c>
      <c r="E498" s="217" t="s">
        <v>5</v>
      </c>
      <c r="F498" s="218" t="s">
        <v>650</v>
      </c>
      <c r="H498" s="217" t="s">
        <v>5</v>
      </c>
      <c r="I498" s="219"/>
      <c r="L498" s="215"/>
      <c r="M498" s="220"/>
      <c r="N498" s="221"/>
      <c r="O498" s="221"/>
      <c r="P498" s="221"/>
      <c r="Q498" s="221"/>
      <c r="R498" s="221"/>
      <c r="S498" s="221"/>
      <c r="T498" s="222"/>
      <c r="AT498" s="217" t="s">
        <v>146</v>
      </c>
      <c r="AU498" s="217" t="s">
        <v>155</v>
      </c>
      <c r="AV498" s="11" t="s">
        <v>17</v>
      </c>
      <c r="AW498" s="11" t="s">
        <v>35</v>
      </c>
      <c r="AX498" s="11" t="s">
        <v>72</v>
      </c>
      <c r="AY498" s="217" t="s">
        <v>136</v>
      </c>
    </row>
    <row r="499" s="12" customFormat="1">
      <c r="B499" s="223"/>
      <c r="D499" s="216" t="s">
        <v>146</v>
      </c>
      <c r="E499" s="224" t="s">
        <v>5</v>
      </c>
      <c r="F499" s="225" t="s">
        <v>404</v>
      </c>
      <c r="H499" s="226">
        <v>-112.45</v>
      </c>
      <c r="I499" s="227"/>
      <c r="L499" s="223"/>
      <c r="M499" s="228"/>
      <c r="N499" s="229"/>
      <c r="O499" s="229"/>
      <c r="P499" s="229"/>
      <c r="Q499" s="229"/>
      <c r="R499" s="229"/>
      <c r="S499" s="229"/>
      <c r="T499" s="230"/>
      <c r="AT499" s="224" t="s">
        <v>146</v>
      </c>
      <c r="AU499" s="224" t="s">
        <v>155</v>
      </c>
      <c r="AV499" s="12" t="s">
        <v>144</v>
      </c>
      <c r="AW499" s="12" t="s">
        <v>35</v>
      </c>
      <c r="AX499" s="12" t="s">
        <v>72</v>
      </c>
      <c r="AY499" s="224" t="s">
        <v>136</v>
      </c>
    </row>
    <row r="500" s="11" customFormat="1">
      <c r="B500" s="215"/>
      <c r="D500" s="216" t="s">
        <v>146</v>
      </c>
      <c r="E500" s="217" t="s">
        <v>5</v>
      </c>
      <c r="F500" s="218" t="s">
        <v>651</v>
      </c>
      <c r="H500" s="217" t="s">
        <v>5</v>
      </c>
      <c r="I500" s="219"/>
      <c r="L500" s="215"/>
      <c r="M500" s="220"/>
      <c r="N500" s="221"/>
      <c r="O500" s="221"/>
      <c r="P500" s="221"/>
      <c r="Q500" s="221"/>
      <c r="R500" s="221"/>
      <c r="S500" s="221"/>
      <c r="T500" s="222"/>
      <c r="AT500" s="217" t="s">
        <v>146</v>
      </c>
      <c r="AU500" s="217" t="s">
        <v>155</v>
      </c>
      <c r="AV500" s="11" t="s">
        <v>17</v>
      </c>
      <c r="AW500" s="11" t="s">
        <v>35</v>
      </c>
      <c r="AX500" s="11" t="s">
        <v>72</v>
      </c>
      <c r="AY500" s="217" t="s">
        <v>136</v>
      </c>
    </row>
    <row r="501" s="12" customFormat="1">
      <c r="B501" s="223"/>
      <c r="D501" s="216" t="s">
        <v>146</v>
      </c>
      <c r="E501" s="224" t="s">
        <v>5</v>
      </c>
      <c r="F501" s="225" t="s">
        <v>295</v>
      </c>
      <c r="H501" s="226">
        <v>60</v>
      </c>
      <c r="I501" s="227"/>
      <c r="L501" s="223"/>
      <c r="M501" s="228"/>
      <c r="N501" s="229"/>
      <c r="O501" s="229"/>
      <c r="P501" s="229"/>
      <c r="Q501" s="229"/>
      <c r="R501" s="229"/>
      <c r="S501" s="229"/>
      <c r="T501" s="230"/>
      <c r="AT501" s="224" t="s">
        <v>146</v>
      </c>
      <c r="AU501" s="224" t="s">
        <v>155</v>
      </c>
      <c r="AV501" s="12" t="s">
        <v>144</v>
      </c>
      <c r="AW501" s="12" t="s">
        <v>35</v>
      </c>
      <c r="AX501" s="12" t="s">
        <v>72</v>
      </c>
      <c r="AY501" s="224" t="s">
        <v>136</v>
      </c>
    </row>
    <row r="502" s="13" customFormat="1">
      <c r="B502" s="231"/>
      <c r="D502" s="216" t="s">
        <v>146</v>
      </c>
      <c r="E502" s="232" t="s">
        <v>5</v>
      </c>
      <c r="F502" s="233" t="s">
        <v>203</v>
      </c>
      <c r="H502" s="234">
        <v>644.79399999999998</v>
      </c>
      <c r="I502" s="235"/>
      <c r="L502" s="231"/>
      <c r="M502" s="236"/>
      <c r="N502" s="237"/>
      <c r="O502" s="237"/>
      <c r="P502" s="237"/>
      <c r="Q502" s="237"/>
      <c r="R502" s="237"/>
      <c r="S502" s="237"/>
      <c r="T502" s="238"/>
      <c r="AT502" s="232" t="s">
        <v>146</v>
      </c>
      <c r="AU502" s="232" t="s">
        <v>155</v>
      </c>
      <c r="AV502" s="13" t="s">
        <v>143</v>
      </c>
      <c r="AW502" s="13" t="s">
        <v>35</v>
      </c>
      <c r="AX502" s="13" t="s">
        <v>17</v>
      </c>
      <c r="AY502" s="232" t="s">
        <v>136</v>
      </c>
    </row>
    <row r="503" s="1" customFormat="1" ht="25.5" customHeight="1">
      <c r="B503" s="202"/>
      <c r="C503" s="203" t="s">
        <v>652</v>
      </c>
      <c r="D503" s="203" t="s">
        <v>138</v>
      </c>
      <c r="E503" s="204" t="s">
        <v>653</v>
      </c>
      <c r="F503" s="205" t="s">
        <v>654</v>
      </c>
      <c r="G503" s="206" t="s">
        <v>141</v>
      </c>
      <c r="H503" s="207">
        <v>112.45</v>
      </c>
      <c r="I503" s="208"/>
      <c r="J503" s="209">
        <f>ROUND(I503*H503,2)</f>
        <v>0</v>
      </c>
      <c r="K503" s="205" t="s">
        <v>142</v>
      </c>
      <c r="L503" s="47"/>
      <c r="M503" s="210" t="s">
        <v>5</v>
      </c>
      <c r="N503" s="211" t="s">
        <v>44</v>
      </c>
      <c r="O503" s="48"/>
      <c r="P503" s="212">
        <f>O503*H503</f>
        <v>0</v>
      </c>
      <c r="Q503" s="212">
        <v>0</v>
      </c>
      <c r="R503" s="212">
        <f>Q503*H503</f>
        <v>0</v>
      </c>
      <c r="S503" s="212">
        <v>0.014</v>
      </c>
      <c r="T503" s="213">
        <f>S503*H503</f>
        <v>1.5743</v>
      </c>
      <c r="AR503" s="25" t="s">
        <v>143</v>
      </c>
      <c r="AT503" s="25" t="s">
        <v>138</v>
      </c>
      <c r="AU503" s="25" t="s">
        <v>155</v>
      </c>
      <c r="AY503" s="25" t="s">
        <v>136</v>
      </c>
      <c r="BE503" s="214">
        <f>IF(N503="základní",J503,0)</f>
        <v>0</v>
      </c>
      <c r="BF503" s="214">
        <f>IF(N503="snížená",J503,0)</f>
        <v>0</v>
      </c>
      <c r="BG503" s="214">
        <f>IF(N503="zákl. přenesená",J503,0)</f>
        <v>0</v>
      </c>
      <c r="BH503" s="214">
        <f>IF(N503="sníž. přenesená",J503,0)</f>
        <v>0</v>
      </c>
      <c r="BI503" s="214">
        <f>IF(N503="nulová",J503,0)</f>
        <v>0</v>
      </c>
      <c r="BJ503" s="25" t="s">
        <v>144</v>
      </c>
      <c r="BK503" s="214">
        <f>ROUND(I503*H503,2)</f>
        <v>0</v>
      </c>
      <c r="BL503" s="25" t="s">
        <v>143</v>
      </c>
      <c r="BM503" s="25" t="s">
        <v>655</v>
      </c>
    </row>
    <row r="504" s="11" customFormat="1">
      <c r="B504" s="215"/>
      <c r="D504" s="216" t="s">
        <v>146</v>
      </c>
      <c r="E504" s="217" t="s">
        <v>5</v>
      </c>
      <c r="F504" s="218" t="s">
        <v>414</v>
      </c>
      <c r="H504" s="217" t="s">
        <v>5</v>
      </c>
      <c r="I504" s="219"/>
      <c r="L504" s="215"/>
      <c r="M504" s="220"/>
      <c r="N504" s="221"/>
      <c r="O504" s="221"/>
      <c r="P504" s="221"/>
      <c r="Q504" s="221"/>
      <c r="R504" s="221"/>
      <c r="S504" s="221"/>
      <c r="T504" s="222"/>
      <c r="AT504" s="217" t="s">
        <v>146</v>
      </c>
      <c r="AU504" s="217" t="s">
        <v>155</v>
      </c>
      <c r="AV504" s="11" t="s">
        <v>17</v>
      </c>
      <c r="AW504" s="11" t="s">
        <v>35</v>
      </c>
      <c r="AX504" s="11" t="s">
        <v>72</v>
      </c>
      <c r="AY504" s="217" t="s">
        <v>136</v>
      </c>
    </row>
    <row r="505" s="11" customFormat="1">
      <c r="B505" s="215"/>
      <c r="D505" s="216" t="s">
        <v>146</v>
      </c>
      <c r="E505" s="217" t="s">
        <v>5</v>
      </c>
      <c r="F505" s="218" t="s">
        <v>378</v>
      </c>
      <c r="H505" s="217" t="s">
        <v>5</v>
      </c>
      <c r="I505" s="219"/>
      <c r="L505" s="215"/>
      <c r="M505" s="220"/>
      <c r="N505" s="221"/>
      <c r="O505" s="221"/>
      <c r="P505" s="221"/>
      <c r="Q505" s="221"/>
      <c r="R505" s="221"/>
      <c r="S505" s="221"/>
      <c r="T505" s="222"/>
      <c r="AT505" s="217" t="s">
        <v>146</v>
      </c>
      <c r="AU505" s="217" t="s">
        <v>155</v>
      </c>
      <c r="AV505" s="11" t="s">
        <v>17</v>
      </c>
      <c r="AW505" s="11" t="s">
        <v>35</v>
      </c>
      <c r="AX505" s="11" t="s">
        <v>72</v>
      </c>
      <c r="AY505" s="217" t="s">
        <v>136</v>
      </c>
    </row>
    <row r="506" s="12" customFormat="1">
      <c r="B506" s="223"/>
      <c r="D506" s="216" t="s">
        <v>146</v>
      </c>
      <c r="E506" s="224" t="s">
        <v>5</v>
      </c>
      <c r="F506" s="225" t="s">
        <v>415</v>
      </c>
      <c r="H506" s="226">
        <v>51.200000000000003</v>
      </c>
      <c r="I506" s="227"/>
      <c r="L506" s="223"/>
      <c r="M506" s="228"/>
      <c r="N506" s="229"/>
      <c r="O506" s="229"/>
      <c r="P506" s="229"/>
      <c r="Q506" s="229"/>
      <c r="R506" s="229"/>
      <c r="S506" s="229"/>
      <c r="T506" s="230"/>
      <c r="AT506" s="224" t="s">
        <v>146</v>
      </c>
      <c r="AU506" s="224" t="s">
        <v>155</v>
      </c>
      <c r="AV506" s="12" t="s">
        <v>144</v>
      </c>
      <c r="AW506" s="12" t="s">
        <v>35</v>
      </c>
      <c r="AX506" s="12" t="s">
        <v>72</v>
      </c>
      <c r="AY506" s="224" t="s">
        <v>136</v>
      </c>
    </row>
    <row r="507" s="12" customFormat="1">
      <c r="B507" s="223"/>
      <c r="D507" s="216" t="s">
        <v>146</v>
      </c>
      <c r="E507" s="224" t="s">
        <v>5</v>
      </c>
      <c r="F507" s="225" t="s">
        <v>416</v>
      </c>
      <c r="H507" s="226">
        <v>-34.649999999999999</v>
      </c>
      <c r="I507" s="227"/>
      <c r="L507" s="223"/>
      <c r="M507" s="228"/>
      <c r="N507" s="229"/>
      <c r="O507" s="229"/>
      <c r="P507" s="229"/>
      <c r="Q507" s="229"/>
      <c r="R507" s="229"/>
      <c r="S507" s="229"/>
      <c r="T507" s="230"/>
      <c r="AT507" s="224" t="s">
        <v>146</v>
      </c>
      <c r="AU507" s="224" t="s">
        <v>155</v>
      </c>
      <c r="AV507" s="12" t="s">
        <v>144</v>
      </c>
      <c r="AW507" s="12" t="s">
        <v>35</v>
      </c>
      <c r="AX507" s="12" t="s">
        <v>72</v>
      </c>
      <c r="AY507" s="224" t="s">
        <v>136</v>
      </c>
    </row>
    <row r="508" s="11" customFormat="1">
      <c r="B508" s="215"/>
      <c r="D508" s="216" t="s">
        <v>146</v>
      </c>
      <c r="E508" s="217" t="s">
        <v>5</v>
      </c>
      <c r="F508" s="218" t="s">
        <v>380</v>
      </c>
      <c r="H508" s="217" t="s">
        <v>5</v>
      </c>
      <c r="I508" s="219"/>
      <c r="L508" s="215"/>
      <c r="M508" s="220"/>
      <c r="N508" s="221"/>
      <c r="O508" s="221"/>
      <c r="P508" s="221"/>
      <c r="Q508" s="221"/>
      <c r="R508" s="221"/>
      <c r="S508" s="221"/>
      <c r="T508" s="222"/>
      <c r="AT508" s="217" t="s">
        <v>146</v>
      </c>
      <c r="AU508" s="217" t="s">
        <v>155</v>
      </c>
      <c r="AV508" s="11" t="s">
        <v>17</v>
      </c>
      <c r="AW508" s="11" t="s">
        <v>35</v>
      </c>
      <c r="AX508" s="11" t="s">
        <v>72</v>
      </c>
      <c r="AY508" s="217" t="s">
        <v>136</v>
      </c>
    </row>
    <row r="509" s="12" customFormat="1">
      <c r="B509" s="223"/>
      <c r="D509" s="216" t="s">
        <v>146</v>
      </c>
      <c r="E509" s="224" t="s">
        <v>5</v>
      </c>
      <c r="F509" s="225" t="s">
        <v>417</v>
      </c>
      <c r="H509" s="226">
        <v>76.700000000000003</v>
      </c>
      <c r="I509" s="227"/>
      <c r="L509" s="223"/>
      <c r="M509" s="228"/>
      <c r="N509" s="229"/>
      <c r="O509" s="229"/>
      <c r="P509" s="229"/>
      <c r="Q509" s="229"/>
      <c r="R509" s="229"/>
      <c r="S509" s="229"/>
      <c r="T509" s="230"/>
      <c r="AT509" s="224" t="s">
        <v>146</v>
      </c>
      <c r="AU509" s="224" t="s">
        <v>155</v>
      </c>
      <c r="AV509" s="12" t="s">
        <v>144</v>
      </c>
      <c r="AW509" s="12" t="s">
        <v>35</v>
      </c>
      <c r="AX509" s="12" t="s">
        <v>72</v>
      </c>
      <c r="AY509" s="224" t="s">
        <v>136</v>
      </c>
    </row>
    <row r="510" s="12" customFormat="1">
      <c r="B510" s="223"/>
      <c r="D510" s="216" t="s">
        <v>146</v>
      </c>
      <c r="E510" s="224" t="s">
        <v>5</v>
      </c>
      <c r="F510" s="225" t="s">
        <v>418</v>
      </c>
      <c r="H510" s="226">
        <v>-44.100000000000001</v>
      </c>
      <c r="I510" s="227"/>
      <c r="L510" s="223"/>
      <c r="M510" s="228"/>
      <c r="N510" s="229"/>
      <c r="O510" s="229"/>
      <c r="P510" s="229"/>
      <c r="Q510" s="229"/>
      <c r="R510" s="229"/>
      <c r="S510" s="229"/>
      <c r="T510" s="230"/>
      <c r="AT510" s="224" t="s">
        <v>146</v>
      </c>
      <c r="AU510" s="224" t="s">
        <v>155</v>
      </c>
      <c r="AV510" s="12" t="s">
        <v>144</v>
      </c>
      <c r="AW510" s="12" t="s">
        <v>35</v>
      </c>
      <c r="AX510" s="12" t="s">
        <v>72</v>
      </c>
      <c r="AY510" s="224" t="s">
        <v>136</v>
      </c>
    </row>
    <row r="511" s="11" customFormat="1">
      <c r="B511" s="215"/>
      <c r="D511" s="216" t="s">
        <v>146</v>
      </c>
      <c r="E511" s="217" t="s">
        <v>5</v>
      </c>
      <c r="F511" s="218" t="s">
        <v>381</v>
      </c>
      <c r="H511" s="217" t="s">
        <v>5</v>
      </c>
      <c r="I511" s="219"/>
      <c r="L511" s="215"/>
      <c r="M511" s="220"/>
      <c r="N511" s="221"/>
      <c r="O511" s="221"/>
      <c r="P511" s="221"/>
      <c r="Q511" s="221"/>
      <c r="R511" s="221"/>
      <c r="S511" s="221"/>
      <c r="T511" s="222"/>
      <c r="AT511" s="217" t="s">
        <v>146</v>
      </c>
      <c r="AU511" s="217" t="s">
        <v>155</v>
      </c>
      <c r="AV511" s="11" t="s">
        <v>17</v>
      </c>
      <c r="AW511" s="11" t="s">
        <v>35</v>
      </c>
      <c r="AX511" s="11" t="s">
        <v>72</v>
      </c>
      <c r="AY511" s="217" t="s">
        <v>136</v>
      </c>
    </row>
    <row r="512" s="12" customFormat="1">
      <c r="B512" s="223"/>
      <c r="D512" s="216" t="s">
        <v>146</v>
      </c>
      <c r="E512" s="224" t="s">
        <v>5</v>
      </c>
      <c r="F512" s="225" t="s">
        <v>419</v>
      </c>
      <c r="H512" s="226">
        <v>67.700000000000003</v>
      </c>
      <c r="I512" s="227"/>
      <c r="L512" s="223"/>
      <c r="M512" s="228"/>
      <c r="N512" s="229"/>
      <c r="O512" s="229"/>
      <c r="P512" s="229"/>
      <c r="Q512" s="229"/>
      <c r="R512" s="229"/>
      <c r="S512" s="229"/>
      <c r="T512" s="230"/>
      <c r="AT512" s="224" t="s">
        <v>146</v>
      </c>
      <c r="AU512" s="224" t="s">
        <v>155</v>
      </c>
      <c r="AV512" s="12" t="s">
        <v>144</v>
      </c>
      <c r="AW512" s="12" t="s">
        <v>35</v>
      </c>
      <c r="AX512" s="12" t="s">
        <v>72</v>
      </c>
      <c r="AY512" s="224" t="s">
        <v>136</v>
      </c>
    </row>
    <row r="513" s="12" customFormat="1">
      <c r="B513" s="223"/>
      <c r="D513" s="216" t="s">
        <v>146</v>
      </c>
      <c r="E513" s="224" t="s">
        <v>5</v>
      </c>
      <c r="F513" s="225" t="s">
        <v>420</v>
      </c>
      <c r="H513" s="226">
        <v>-37.799999999999997</v>
      </c>
      <c r="I513" s="227"/>
      <c r="L513" s="223"/>
      <c r="M513" s="228"/>
      <c r="N513" s="229"/>
      <c r="O513" s="229"/>
      <c r="P513" s="229"/>
      <c r="Q513" s="229"/>
      <c r="R513" s="229"/>
      <c r="S513" s="229"/>
      <c r="T513" s="230"/>
      <c r="AT513" s="224" t="s">
        <v>146</v>
      </c>
      <c r="AU513" s="224" t="s">
        <v>155</v>
      </c>
      <c r="AV513" s="12" t="s">
        <v>144</v>
      </c>
      <c r="AW513" s="12" t="s">
        <v>35</v>
      </c>
      <c r="AX513" s="12" t="s">
        <v>72</v>
      </c>
      <c r="AY513" s="224" t="s">
        <v>136</v>
      </c>
    </row>
    <row r="514" s="11" customFormat="1">
      <c r="B514" s="215"/>
      <c r="D514" s="216" t="s">
        <v>146</v>
      </c>
      <c r="E514" s="217" t="s">
        <v>5</v>
      </c>
      <c r="F514" s="218" t="s">
        <v>383</v>
      </c>
      <c r="H514" s="217" t="s">
        <v>5</v>
      </c>
      <c r="I514" s="219"/>
      <c r="L514" s="215"/>
      <c r="M514" s="220"/>
      <c r="N514" s="221"/>
      <c r="O514" s="221"/>
      <c r="P514" s="221"/>
      <c r="Q514" s="221"/>
      <c r="R514" s="221"/>
      <c r="S514" s="221"/>
      <c r="T514" s="222"/>
      <c r="AT514" s="217" t="s">
        <v>146</v>
      </c>
      <c r="AU514" s="217" t="s">
        <v>155</v>
      </c>
      <c r="AV514" s="11" t="s">
        <v>17</v>
      </c>
      <c r="AW514" s="11" t="s">
        <v>35</v>
      </c>
      <c r="AX514" s="11" t="s">
        <v>72</v>
      </c>
      <c r="AY514" s="217" t="s">
        <v>136</v>
      </c>
    </row>
    <row r="515" s="12" customFormat="1">
      <c r="B515" s="223"/>
      <c r="D515" s="216" t="s">
        <v>146</v>
      </c>
      <c r="E515" s="224" t="s">
        <v>5</v>
      </c>
      <c r="F515" s="225" t="s">
        <v>421</v>
      </c>
      <c r="H515" s="226">
        <v>96.400000000000006</v>
      </c>
      <c r="I515" s="227"/>
      <c r="L515" s="223"/>
      <c r="M515" s="228"/>
      <c r="N515" s="229"/>
      <c r="O515" s="229"/>
      <c r="P515" s="229"/>
      <c r="Q515" s="229"/>
      <c r="R515" s="229"/>
      <c r="S515" s="229"/>
      <c r="T515" s="230"/>
      <c r="AT515" s="224" t="s">
        <v>146</v>
      </c>
      <c r="AU515" s="224" t="s">
        <v>155</v>
      </c>
      <c r="AV515" s="12" t="s">
        <v>144</v>
      </c>
      <c r="AW515" s="12" t="s">
        <v>35</v>
      </c>
      <c r="AX515" s="12" t="s">
        <v>72</v>
      </c>
      <c r="AY515" s="224" t="s">
        <v>136</v>
      </c>
    </row>
    <row r="516" s="12" customFormat="1">
      <c r="B516" s="223"/>
      <c r="D516" s="216" t="s">
        <v>146</v>
      </c>
      <c r="E516" s="224" t="s">
        <v>5</v>
      </c>
      <c r="F516" s="225" t="s">
        <v>422</v>
      </c>
      <c r="H516" s="226">
        <v>-63</v>
      </c>
      <c r="I516" s="227"/>
      <c r="L516" s="223"/>
      <c r="M516" s="228"/>
      <c r="N516" s="229"/>
      <c r="O516" s="229"/>
      <c r="P516" s="229"/>
      <c r="Q516" s="229"/>
      <c r="R516" s="229"/>
      <c r="S516" s="229"/>
      <c r="T516" s="230"/>
      <c r="AT516" s="224" t="s">
        <v>146</v>
      </c>
      <c r="AU516" s="224" t="s">
        <v>155</v>
      </c>
      <c r="AV516" s="12" t="s">
        <v>144</v>
      </c>
      <c r="AW516" s="12" t="s">
        <v>35</v>
      </c>
      <c r="AX516" s="12" t="s">
        <v>72</v>
      </c>
      <c r="AY516" s="224" t="s">
        <v>136</v>
      </c>
    </row>
    <row r="517" s="13" customFormat="1">
      <c r="B517" s="231"/>
      <c r="D517" s="216" t="s">
        <v>146</v>
      </c>
      <c r="E517" s="232" t="s">
        <v>5</v>
      </c>
      <c r="F517" s="233" t="s">
        <v>203</v>
      </c>
      <c r="H517" s="234">
        <v>112.45</v>
      </c>
      <c r="I517" s="235"/>
      <c r="L517" s="231"/>
      <c r="M517" s="236"/>
      <c r="N517" s="237"/>
      <c r="O517" s="237"/>
      <c r="P517" s="237"/>
      <c r="Q517" s="237"/>
      <c r="R517" s="237"/>
      <c r="S517" s="237"/>
      <c r="T517" s="238"/>
      <c r="AT517" s="232" t="s">
        <v>146</v>
      </c>
      <c r="AU517" s="232" t="s">
        <v>155</v>
      </c>
      <c r="AV517" s="13" t="s">
        <v>143</v>
      </c>
      <c r="AW517" s="13" t="s">
        <v>35</v>
      </c>
      <c r="AX517" s="13" t="s">
        <v>17</v>
      </c>
      <c r="AY517" s="232" t="s">
        <v>136</v>
      </c>
    </row>
    <row r="518" s="1" customFormat="1" ht="25.5" customHeight="1">
      <c r="B518" s="202"/>
      <c r="C518" s="203" t="s">
        <v>656</v>
      </c>
      <c r="D518" s="203" t="s">
        <v>138</v>
      </c>
      <c r="E518" s="204" t="s">
        <v>657</v>
      </c>
      <c r="F518" s="205" t="s">
        <v>658</v>
      </c>
      <c r="G518" s="206" t="s">
        <v>141</v>
      </c>
      <c r="H518" s="207">
        <v>8.8699999999999992</v>
      </c>
      <c r="I518" s="208"/>
      <c r="J518" s="209">
        <f>ROUND(I518*H518,2)</f>
        <v>0</v>
      </c>
      <c r="K518" s="205" t="s">
        <v>142</v>
      </c>
      <c r="L518" s="47"/>
      <c r="M518" s="210" t="s">
        <v>5</v>
      </c>
      <c r="N518" s="211" t="s">
        <v>44</v>
      </c>
      <c r="O518" s="48"/>
      <c r="P518" s="212">
        <f>O518*H518</f>
        <v>0</v>
      </c>
      <c r="Q518" s="212">
        <v>0</v>
      </c>
      <c r="R518" s="212">
        <f>Q518*H518</f>
        <v>0</v>
      </c>
      <c r="S518" s="212">
        <v>0.037999999999999999</v>
      </c>
      <c r="T518" s="213">
        <f>S518*H518</f>
        <v>0.33705999999999997</v>
      </c>
      <c r="AR518" s="25" t="s">
        <v>143</v>
      </c>
      <c r="AT518" s="25" t="s">
        <v>138</v>
      </c>
      <c r="AU518" s="25" t="s">
        <v>155</v>
      </c>
      <c r="AY518" s="25" t="s">
        <v>136</v>
      </c>
      <c r="BE518" s="214">
        <f>IF(N518="základní",J518,0)</f>
        <v>0</v>
      </c>
      <c r="BF518" s="214">
        <f>IF(N518="snížená",J518,0)</f>
        <v>0</v>
      </c>
      <c r="BG518" s="214">
        <f>IF(N518="zákl. přenesená",J518,0)</f>
        <v>0</v>
      </c>
      <c r="BH518" s="214">
        <f>IF(N518="sníž. přenesená",J518,0)</f>
        <v>0</v>
      </c>
      <c r="BI518" s="214">
        <f>IF(N518="nulová",J518,0)</f>
        <v>0</v>
      </c>
      <c r="BJ518" s="25" t="s">
        <v>144</v>
      </c>
      <c r="BK518" s="214">
        <f>ROUND(I518*H518,2)</f>
        <v>0</v>
      </c>
      <c r="BL518" s="25" t="s">
        <v>143</v>
      </c>
      <c r="BM518" s="25" t="s">
        <v>659</v>
      </c>
    </row>
    <row r="519" s="11" customFormat="1">
      <c r="B519" s="215"/>
      <c r="D519" s="216" t="s">
        <v>146</v>
      </c>
      <c r="E519" s="217" t="s">
        <v>5</v>
      </c>
      <c r="F519" s="218" t="s">
        <v>446</v>
      </c>
      <c r="H519" s="217" t="s">
        <v>5</v>
      </c>
      <c r="I519" s="219"/>
      <c r="L519" s="215"/>
      <c r="M519" s="220"/>
      <c r="N519" s="221"/>
      <c r="O519" s="221"/>
      <c r="P519" s="221"/>
      <c r="Q519" s="221"/>
      <c r="R519" s="221"/>
      <c r="S519" s="221"/>
      <c r="T519" s="222"/>
      <c r="AT519" s="217" t="s">
        <v>146</v>
      </c>
      <c r="AU519" s="217" t="s">
        <v>155</v>
      </c>
      <c r="AV519" s="11" t="s">
        <v>17</v>
      </c>
      <c r="AW519" s="11" t="s">
        <v>35</v>
      </c>
      <c r="AX519" s="11" t="s">
        <v>72</v>
      </c>
      <c r="AY519" s="217" t="s">
        <v>136</v>
      </c>
    </row>
    <row r="520" s="12" customFormat="1">
      <c r="B520" s="223"/>
      <c r="D520" s="216" t="s">
        <v>146</v>
      </c>
      <c r="E520" s="224" t="s">
        <v>5</v>
      </c>
      <c r="F520" s="225" t="s">
        <v>235</v>
      </c>
      <c r="H520" s="226">
        <v>8.8699999999999992</v>
      </c>
      <c r="I520" s="227"/>
      <c r="L520" s="223"/>
      <c r="M520" s="228"/>
      <c r="N520" s="229"/>
      <c r="O520" s="229"/>
      <c r="P520" s="229"/>
      <c r="Q520" s="229"/>
      <c r="R520" s="229"/>
      <c r="S520" s="229"/>
      <c r="T520" s="230"/>
      <c r="AT520" s="224" t="s">
        <v>146</v>
      </c>
      <c r="AU520" s="224" t="s">
        <v>155</v>
      </c>
      <c r="AV520" s="12" t="s">
        <v>144</v>
      </c>
      <c r="AW520" s="12" t="s">
        <v>35</v>
      </c>
      <c r="AX520" s="12" t="s">
        <v>17</v>
      </c>
      <c r="AY520" s="224" t="s">
        <v>136</v>
      </c>
    </row>
    <row r="521" s="1" customFormat="1" ht="25.5" customHeight="1">
      <c r="B521" s="202"/>
      <c r="C521" s="203" t="s">
        <v>660</v>
      </c>
      <c r="D521" s="203" t="s">
        <v>138</v>
      </c>
      <c r="E521" s="204" t="s">
        <v>661</v>
      </c>
      <c r="F521" s="205" t="s">
        <v>662</v>
      </c>
      <c r="G521" s="206" t="s">
        <v>141</v>
      </c>
      <c r="H521" s="207">
        <v>113.568</v>
      </c>
      <c r="I521" s="208"/>
      <c r="J521" s="209">
        <f>ROUND(I521*H521,2)</f>
        <v>0</v>
      </c>
      <c r="K521" s="205" t="s">
        <v>142</v>
      </c>
      <c r="L521" s="47"/>
      <c r="M521" s="210" t="s">
        <v>5</v>
      </c>
      <c r="N521" s="211" t="s">
        <v>44</v>
      </c>
      <c r="O521" s="48"/>
      <c r="P521" s="212">
        <f>O521*H521</f>
        <v>0</v>
      </c>
      <c r="Q521" s="212">
        <v>0</v>
      </c>
      <c r="R521" s="212">
        <f>Q521*H521</f>
        <v>0</v>
      </c>
      <c r="S521" s="212">
        <v>0.034000000000000002</v>
      </c>
      <c r="T521" s="213">
        <f>S521*H521</f>
        <v>3.8613120000000003</v>
      </c>
      <c r="AR521" s="25" t="s">
        <v>143</v>
      </c>
      <c r="AT521" s="25" t="s">
        <v>138</v>
      </c>
      <c r="AU521" s="25" t="s">
        <v>155</v>
      </c>
      <c r="AY521" s="25" t="s">
        <v>136</v>
      </c>
      <c r="BE521" s="214">
        <f>IF(N521="základní",J521,0)</f>
        <v>0</v>
      </c>
      <c r="BF521" s="214">
        <f>IF(N521="snížená",J521,0)</f>
        <v>0</v>
      </c>
      <c r="BG521" s="214">
        <f>IF(N521="zákl. přenesená",J521,0)</f>
        <v>0</v>
      </c>
      <c r="BH521" s="214">
        <f>IF(N521="sníž. přenesená",J521,0)</f>
        <v>0</v>
      </c>
      <c r="BI521" s="214">
        <f>IF(N521="nulová",J521,0)</f>
        <v>0</v>
      </c>
      <c r="BJ521" s="25" t="s">
        <v>144</v>
      </c>
      <c r="BK521" s="214">
        <f>ROUND(I521*H521,2)</f>
        <v>0</v>
      </c>
      <c r="BL521" s="25" t="s">
        <v>143</v>
      </c>
      <c r="BM521" s="25" t="s">
        <v>663</v>
      </c>
    </row>
    <row r="522" s="11" customFormat="1">
      <c r="B522" s="215"/>
      <c r="D522" s="216" t="s">
        <v>146</v>
      </c>
      <c r="E522" s="217" t="s">
        <v>5</v>
      </c>
      <c r="F522" s="218" t="s">
        <v>448</v>
      </c>
      <c r="H522" s="217" t="s">
        <v>5</v>
      </c>
      <c r="I522" s="219"/>
      <c r="L522" s="215"/>
      <c r="M522" s="220"/>
      <c r="N522" s="221"/>
      <c r="O522" s="221"/>
      <c r="P522" s="221"/>
      <c r="Q522" s="221"/>
      <c r="R522" s="221"/>
      <c r="S522" s="221"/>
      <c r="T522" s="222"/>
      <c r="AT522" s="217" t="s">
        <v>146</v>
      </c>
      <c r="AU522" s="217" t="s">
        <v>155</v>
      </c>
      <c r="AV522" s="11" t="s">
        <v>17</v>
      </c>
      <c r="AW522" s="11" t="s">
        <v>35</v>
      </c>
      <c r="AX522" s="11" t="s">
        <v>72</v>
      </c>
      <c r="AY522" s="217" t="s">
        <v>136</v>
      </c>
    </row>
    <row r="523" s="12" customFormat="1">
      <c r="B523" s="223"/>
      <c r="D523" s="216" t="s">
        <v>146</v>
      </c>
      <c r="E523" s="224" t="s">
        <v>5</v>
      </c>
      <c r="F523" s="225" t="s">
        <v>664</v>
      </c>
      <c r="H523" s="226">
        <v>107.09999999999999</v>
      </c>
      <c r="I523" s="227"/>
      <c r="L523" s="223"/>
      <c r="M523" s="228"/>
      <c r="N523" s="229"/>
      <c r="O523" s="229"/>
      <c r="P523" s="229"/>
      <c r="Q523" s="229"/>
      <c r="R523" s="229"/>
      <c r="S523" s="229"/>
      <c r="T523" s="230"/>
      <c r="AT523" s="224" t="s">
        <v>146</v>
      </c>
      <c r="AU523" s="224" t="s">
        <v>155</v>
      </c>
      <c r="AV523" s="12" t="s">
        <v>144</v>
      </c>
      <c r="AW523" s="12" t="s">
        <v>35</v>
      </c>
      <c r="AX523" s="12" t="s">
        <v>72</v>
      </c>
      <c r="AY523" s="224" t="s">
        <v>136</v>
      </c>
    </row>
    <row r="524" s="11" customFormat="1">
      <c r="B524" s="215"/>
      <c r="D524" s="216" t="s">
        <v>146</v>
      </c>
      <c r="E524" s="217" t="s">
        <v>5</v>
      </c>
      <c r="F524" s="218" t="s">
        <v>450</v>
      </c>
      <c r="H524" s="217" t="s">
        <v>5</v>
      </c>
      <c r="I524" s="219"/>
      <c r="L524" s="215"/>
      <c r="M524" s="220"/>
      <c r="N524" s="221"/>
      <c r="O524" s="221"/>
      <c r="P524" s="221"/>
      <c r="Q524" s="221"/>
      <c r="R524" s="221"/>
      <c r="S524" s="221"/>
      <c r="T524" s="222"/>
      <c r="AT524" s="217" t="s">
        <v>146</v>
      </c>
      <c r="AU524" s="217" t="s">
        <v>155</v>
      </c>
      <c r="AV524" s="11" t="s">
        <v>17</v>
      </c>
      <c r="AW524" s="11" t="s">
        <v>35</v>
      </c>
      <c r="AX524" s="11" t="s">
        <v>72</v>
      </c>
      <c r="AY524" s="217" t="s">
        <v>136</v>
      </c>
    </row>
    <row r="525" s="12" customFormat="1">
      <c r="B525" s="223"/>
      <c r="D525" s="216" t="s">
        <v>146</v>
      </c>
      <c r="E525" s="224" t="s">
        <v>5</v>
      </c>
      <c r="F525" s="225" t="s">
        <v>237</v>
      </c>
      <c r="H525" s="226">
        <v>6.468</v>
      </c>
      <c r="I525" s="227"/>
      <c r="L525" s="223"/>
      <c r="M525" s="228"/>
      <c r="N525" s="229"/>
      <c r="O525" s="229"/>
      <c r="P525" s="229"/>
      <c r="Q525" s="229"/>
      <c r="R525" s="229"/>
      <c r="S525" s="229"/>
      <c r="T525" s="230"/>
      <c r="AT525" s="224" t="s">
        <v>146</v>
      </c>
      <c r="AU525" s="224" t="s">
        <v>155</v>
      </c>
      <c r="AV525" s="12" t="s">
        <v>144</v>
      </c>
      <c r="AW525" s="12" t="s">
        <v>35</v>
      </c>
      <c r="AX525" s="12" t="s">
        <v>72</v>
      </c>
      <c r="AY525" s="224" t="s">
        <v>136</v>
      </c>
    </row>
    <row r="526" s="13" customFormat="1">
      <c r="B526" s="231"/>
      <c r="D526" s="216" t="s">
        <v>146</v>
      </c>
      <c r="E526" s="232" t="s">
        <v>5</v>
      </c>
      <c r="F526" s="233" t="s">
        <v>203</v>
      </c>
      <c r="H526" s="234">
        <v>113.568</v>
      </c>
      <c r="I526" s="235"/>
      <c r="L526" s="231"/>
      <c r="M526" s="236"/>
      <c r="N526" s="237"/>
      <c r="O526" s="237"/>
      <c r="P526" s="237"/>
      <c r="Q526" s="237"/>
      <c r="R526" s="237"/>
      <c r="S526" s="237"/>
      <c r="T526" s="238"/>
      <c r="AT526" s="232" t="s">
        <v>146</v>
      </c>
      <c r="AU526" s="232" t="s">
        <v>155</v>
      </c>
      <c r="AV526" s="13" t="s">
        <v>143</v>
      </c>
      <c r="AW526" s="13" t="s">
        <v>35</v>
      </c>
      <c r="AX526" s="13" t="s">
        <v>17</v>
      </c>
      <c r="AY526" s="232" t="s">
        <v>136</v>
      </c>
    </row>
    <row r="527" s="1" customFormat="1" ht="25.5" customHeight="1">
      <c r="B527" s="202"/>
      <c r="C527" s="203" t="s">
        <v>665</v>
      </c>
      <c r="D527" s="203" t="s">
        <v>138</v>
      </c>
      <c r="E527" s="204" t="s">
        <v>666</v>
      </c>
      <c r="F527" s="205" t="s">
        <v>667</v>
      </c>
      <c r="G527" s="206" t="s">
        <v>141</v>
      </c>
      <c r="H527" s="207">
        <v>78.75</v>
      </c>
      <c r="I527" s="208"/>
      <c r="J527" s="209">
        <f>ROUND(I527*H527,2)</f>
        <v>0</v>
      </c>
      <c r="K527" s="205" t="s">
        <v>142</v>
      </c>
      <c r="L527" s="47"/>
      <c r="M527" s="210" t="s">
        <v>5</v>
      </c>
      <c r="N527" s="211" t="s">
        <v>44</v>
      </c>
      <c r="O527" s="48"/>
      <c r="P527" s="212">
        <f>O527*H527</f>
        <v>0</v>
      </c>
      <c r="Q527" s="212">
        <v>0</v>
      </c>
      <c r="R527" s="212">
        <f>Q527*H527</f>
        <v>0</v>
      </c>
      <c r="S527" s="212">
        <v>0.050999999999999997</v>
      </c>
      <c r="T527" s="213">
        <f>S527*H527</f>
        <v>4.0162499999999994</v>
      </c>
      <c r="AR527" s="25" t="s">
        <v>143</v>
      </c>
      <c r="AT527" s="25" t="s">
        <v>138</v>
      </c>
      <c r="AU527" s="25" t="s">
        <v>155</v>
      </c>
      <c r="AY527" s="25" t="s">
        <v>136</v>
      </c>
      <c r="BE527" s="214">
        <f>IF(N527="základní",J527,0)</f>
        <v>0</v>
      </c>
      <c r="BF527" s="214">
        <f>IF(N527="snížená",J527,0)</f>
        <v>0</v>
      </c>
      <c r="BG527" s="214">
        <f>IF(N527="zákl. přenesená",J527,0)</f>
        <v>0</v>
      </c>
      <c r="BH527" s="214">
        <f>IF(N527="sníž. přenesená",J527,0)</f>
        <v>0</v>
      </c>
      <c r="BI527" s="214">
        <f>IF(N527="nulová",J527,0)</f>
        <v>0</v>
      </c>
      <c r="BJ527" s="25" t="s">
        <v>144</v>
      </c>
      <c r="BK527" s="214">
        <f>ROUND(I527*H527,2)</f>
        <v>0</v>
      </c>
      <c r="BL527" s="25" t="s">
        <v>143</v>
      </c>
      <c r="BM527" s="25" t="s">
        <v>668</v>
      </c>
    </row>
    <row r="528" s="11" customFormat="1">
      <c r="B528" s="215"/>
      <c r="D528" s="216" t="s">
        <v>146</v>
      </c>
      <c r="E528" s="217" t="s">
        <v>5</v>
      </c>
      <c r="F528" s="218" t="s">
        <v>448</v>
      </c>
      <c r="H528" s="217" t="s">
        <v>5</v>
      </c>
      <c r="I528" s="219"/>
      <c r="L528" s="215"/>
      <c r="M528" s="220"/>
      <c r="N528" s="221"/>
      <c r="O528" s="221"/>
      <c r="P528" s="221"/>
      <c r="Q528" s="221"/>
      <c r="R528" s="221"/>
      <c r="S528" s="221"/>
      <c r="T528" s="222"/>
      <c r="AT528" s="217" t="s">
        <v>146</v>
      </c>
      <c r="AU528" s="217" t="s">
        <v>155</v>
      </c>
      <c r="AV528" s="11" t="s">
        <v>17</v>
      </c>
      <c r="AW528" s="11" t="s">
        <v>35</v>
      </c>
      <c r="AX528" s="11" t="s">
        <v>72</v>
      </c>
      <c r="AY528" s="217" t="s">
        <v>136</v>
      </c>
    </row>
    <row r="529" s="12" customFormat="1">
      <c r="B529" s="223"/>
      <c r="D529" s="216" t="s">
        <v>146</v>
      </c>
      <c r="E529" s="224" t="s">
        <v>5</v>
      </c>
      <c r="F529" s="225" t="s">
        <v>669</v>
      </c>
      <c r="H529" s="226">
        <v>78.75</v>
      </c>
      <c r="I529" s="227"/>
      <c r="L529" s="223"/>
      <c r="M529" s="228"/>
      <c r="N529" s="229"/>
      <c r="O529" s="229"/>
      <c r="P529" s="229"/>
      <c r="Q529" s="229"/>
      <c r="R529" s="229"/>
      <c r="S529" s="229"/>
      <c r="T529" s="230"/>
      <c r="AT529" s="224" t="s">
        <v>146</v>
      </c>
      <c r="AU529" s="224" t="s">
        <v>155</v>
      </c>
      <c r="AV529" s="12" t="s">
        <v>144</v>
      </c>
      <c r="AW529" s="12" t="s">
        <v>35</v>
      </c>
      <c r="AX529" s="12" t="s">
        <v>17</v>
      </c>
      <c r="AY529" s="224" t="s">
        <v>136</v>
      </c>
    </row>
    <row r="530" s="1" customFormat="1" ht="25.5" customHeight="1">
      <c r="B530" s="202"/>
      <c r="C530" s="203" t="s">
        <v>670</v>
      </c>
      <c r="D530" s="203" t="s">
        <v>138</v>
      </c>
      <c r="E530" s="204" t="s">
        <v>671</v>
      </c>
      <c r="F530" s="205" t="s">
        <v>672</v>
      </c>
      <c r="G530" s="206" t="s">
        <v>141</v>
      </c>
      <c r="H530" s="207">
        <v>26.039000000000001</v>
      </c>
      <c r="I530" s="208"/>
      <c r="J530" s="209">
        <f>ROUND(I530*H530,2)</f>
        <v>0</v>
      </c>
      <c r="K530" s="205" t="s">
        <v>142</v>
      </c>
      <c r="L530" s="47"/>
      <c r="M530" s="210" t="s">
        <v>5</v>
      </c>
      <c r="N530" s="211" t="s">
        <v>44</v>
      </c>
      <c r="O530" s="48"/>
      <c r="P530" s="212">
        <f>O530*H530</f>
        <v>0</v>
      </c>
      <c r="Q530" s="212">
        <v>0</v>
      </c>
      <c r="R530" s="212">
        <f>Q530*H530</f>
        <v>0</v>
      </c>
      <c r="S530" s="212">
        <v>0.063</v>
      </c>
      <c r="T530" s="213">
        <f>S530*H530</f>
        <v>1.6404570000000001</v>
      </c>
      <c r="AR530" s="25" t="s">
        <v>143</v>
      </c>
      <c r="AT530" s="25" t="s">
        <v>138</v>
      </c>
      <c r="AU530" s="25" t="s">
        <v>155</v>
      </c>
      <c r="AY530" s="25" t="s">
        <v>136</v>
      </c>
      <c r="BE530" s="214">
        <f>IF(N530="základní",J530,0)</f>
        <v>0</v>
      </c>
      <c r="BF530" s="214">
        <f>IF(N530="snížená",J530,0)</f>
        <v>0</v>
      </c>
      <c r="BG530" s="214">
        <f>IF(N530="zákl. přenesená",J530,0)</f>
        <v>0</v>
      </c>
      <c r="BH530" s="214">
        <f>IF(N530="sníž. přenesená",J530,0)</f>
        <v>0</v>
      </c>
      <c r="BI530" s="214">
        <f>IF(N530="nulová",J530,0)</f>
        <v>0</v>
      </c>
      <c r="BJ530" s="25" t="s">
        <v>144</v>
      </c>
      <c r="BK530" s="214">
        <f>ROUND(I530*H530,2)</f>
        <v>0</v>
      </c>
      <c r="BL530" s="25" t="s">
        <v>143</v>
      </c>
      <c r="BM530" s="25" t="s">
        <v>673</v>
      </c>
    </row>
    <row r="531" s="11" customFormat="1">
      <c r="B531" s="215"/>
      <c r="D531" s="216" t="s">
        <v>146</v>
      </c>
      <c r="E531" s="217" t="s">
        <v>5</v>
      </c>
      <c r="F531" s="218" t="s">
        <v>674</v>
      </c>
      <c r="H531" s="217" t="s">
        <v>5</v>
      </c>
      <c r="I531" s="219"/>
      <c r="L531" s="215"/>
      <c r="M531" s="220"/>
      <c r="N531" s="221"/>
      <c r="O531" s="221"/>
      <c r="P531" s="221"/>
      <c r="Q531" s="221"/>
      <c r="R531" s="221"/>
      <c r="S531" s="221"/>
      <c r="T531" s="222"/>
      <c r="AT531" s="217" t="s">
        <v>146</v>
      </c>
      <c r="AU531" s="217" t="s">
        <v>155</v>
      </c>
      <c r="AV531" s="11" t="s">
        <v>17</v>
      </c>
      <c r="AW531" s="11" t="s">
        <v>35</v>
      </c>
      <c r="AX531" s="11" t="s">
        <v>72</v>
      </c>
      <c r="AY531" s="217" t="s">
        <v>136</v>
      </c>
    </row>
    <row r="532" s="12" customFormat="1">
      <c r="B532" s="223"/>
      <c r="D532" s="216" t="s">
        <v>146</v>
      </c>
      <c r="E532" s="224" t="s">
        <v>5</v>
      </c>
      <c r="F532" s="225" t="s">
        <v>675</v>
      </c>
      <c r="H532" s="226">
        <v>4.7009999999999996</v>
      </c>
      <c r="I532" s="227"/>
      <c r="L532" s="223"/>
      <c r="M532" s="228"/>
      <c r="N532" s="229"/>
      <c r="O532" s="229"/>
      <c r="P532" s="229"/>
      <c r="Q532" s="229"/>
      <c r="R532" s="229"/>
      <c r="S532" s="229"/>
      <c r="T532" s="230"/>
      <c r="AT532" s="224" t="s">
        <v>146</v>
      </c>
      <c r="AU532" s="224" t="s">
        <v>155</v>
      </c>
      <c r="AV532" s="12" t="s">
        <v>144</v>
      </c>
      <c r="AW532" s="12" t="s">
        <v>35</v>
      </c>
      <c r="AX532" s="12" t="s">
        <v>72</v>
      </c>
      <c r="AY532" s="224" t="s">
        <v>136</v>
      </c>
    </row>
    <row r="533" s="11" customFormat="1">
      <c r="B533" s="215"/>
      <c r="D533" s="216" t="s">
        <v>146</v>
      </c>
      <c r="E533" s="217" t="s">
        <v>5</v>
      </c>
      <c r="F533" s="218" t="s">
        <v>676</v>
      </c>
      <c r="H533" s="217" t="s">
        <v>5</v>
      </c>
      <c r="I533" s="219"/>
      <c r="L533" s="215"/>
      <c r="M533" s="220"/>
      <c r="N533" s="221"/>
      <c r="O533" s="221"/>
      <c r="P533" s="221"/>
      <c r="Q533" s="221"/>
      <c r="R533" s="221"/>
      <c r="S533" s="221"/>
      <c r="T533" s="222"/>
      <c r="AT533" s="217" t="s">
        <v>146</v>
      </c>
      <c r="AU533" s="217" t="s">
        <v>155</v>
      </c>
      <c r="AV533" s="11" t="s">
        <v>17</v>
      </c>
      <c r="AW533" s="11" t="s">
        <v>35</v>
      </c>
      <c r="AX533" s="11" t="s">
        <v>72</v>
      </c>
      <c r="AY533" s="217" t="s">
        <v>136</v>
      </c>
    </row>
    <row r="534" s="12" customFormat="1">
      <c r="B534" s="223"/>
      <c r="D534" s="216" t="s">
        <v>146</v>
      </c>
      <c r="E534" s="224" t="s">
        <v>5</v>
      </c>
      <c r="F534" s="225" t="s">
        <v>675</v>
      </c>
      <c r="H534" s="226">
        <v>4.7009999999999996</v>
      </c>
      <c r="I534" s="227"/>
      <c r="L534" s="223"/>
      <c r="M534" s="228"/>
      <c r="N534" s="229"/>
      <c r="O534" s="229"/>
      <c r="P534" s="229"/>
      <c r="Q534" s="229"/>
      <c r="R534" s="229"/>
      <c r="S534" s="229"/>
      <c r="T534" s="230"/>
      <c r="AT534" s="224" t="s">
        <v>146</v>
      </c>
      <c r="AU534" s="224" t="s">
        <v>155</v>
      </c>
      <c r="AV534" s="12" t="s">
        <v>144</v>
      </c>
      <c r="AW534" s="12" t="s">
        <v>35</v>
      </c>
      <c r="AX534" s="12" t="s">
        <v>72</v>
      </c>
      <c r="AY534" s="224" t="s">
        <v>136</v>
      </c>
    </row>
    <row r="535" s="11" customFormat="1">
      <c r="B535" s="215"/>
      <c r="D535" s="216" t="s">
        <v>146</v>
      </c>
      <c r="E535" s="217" t="s">
        <v>5</v>
      </c>
      <c r="F535" s="218" t="s">
        <v>677</v>
      </c>
      <c r="H535" s="217" t="s">
        <v>5</v>
      </c>
      <c r="I535" s="219"/>
      <c r="L535" s="215"/>
      <c r="M535" s="220"/>
      <c r="N535" s="221"/>
      <c r="O535" s="221"/>
      <c r="P535" s="221"/>
      <c r="Q535" s="221"/>
      <c r="R535" s="221"/>
      <c r="S535" s="221"/>
      <c r="T535" s="222"/>
      <c r="AT535" s="217" t="s">
        <v>146</v>
      </c>
      <c r="AU535" s="217" t="s">
        <v>155</v>
      </c>
      <c r="AV535" s="11" t="s">
        <v>17</v>
      </c>
      <c r="AW535" s="11" t="s">
        <v>35</v>
      </c>
      <c r="AX535" s="11" t="s">
        <v>72</v>
      </c>
      <c r="AY535" s="217" t="s">
        <v>136</v>
      </c>
    </row>
    <row r="536" s="12" customFormat="1">
      <c r="B536" s="223"/>
      <c r="D536" s="216" t="s">
        <v>146</v>
      </c>
      <c r="E536" s="224" t="s">
        <v>5</v>
      </c>
      <c r="F536" s="225" t="s">
        <v>678</v>
      </c>
      <c r="H536" s="226">
        <v>3.1520000000000001</v>
      </c>
      <c r="I536" s="227"/>
      <c r="L536" s="223"/>
      <c r="M536" s="228"/>
      <c r="N536" s="229"/>
      <c r="O536" s="229"/>
      <c r="P536" s="229"/>
      <c r="Q536" s="229"/>
      <c r="R536" s="229"/>
      <c r="S536" s="229"/>
      <c r="T536" s="230"/>
      <c r="AT536" s="224" t="s">
        <v>146</v>
      </c>
      <c r="AU536" s="224" t="s">
        <v>155</v>
      </c>
      <c r="AV536" s="12" t="s">
        <v>144</v>
      </c>
      <c r="AW536" s="12" t="s">
        <v>35</v>
      </c>
      <c r="AX536" s="12" t="s">
        <v>72</v>
      </c>
      <c r="AY536" s="224" t="s">
        <v>136</v>
      </c>
    </row>
    <row r="537" s="11" customFormat="1">
      <c r="B537" s="215"/>
      <c r="D537" s="216" t="s">
        <v>146</v>
      </c>
      <c r="E537" s="217" t="s">
        <v>5</v>
      </c>
      <c r="F537" s="218" t="s">
        <v>679</v>
      </c>
      <c r="H537" s="217" t="s">
        <v>5</v>
      </c>
      <c r="I537" s="219"/>
      <c r="L537" s="215"/>
      <c r="M537" s="220"/>
      <c r="N537" s="221"/>
      <c r="O537" s="221"/>
      <c r="P537" s="221"/>
      <c r="Q537" s="221"/>
      <c r="R537" s="221"/>
      <c r="S537" s="221"/>
      <c r="T537" s="222"/>
      <c r="AT537" s="217" t="s">
        <v>146</v>
      </c>
      <c r="AU537" s="217" t="s">
        <v>155</v>
      </c>
      <c r="AV537" s="11" t="s">
        <v>17</v>
      </c>
      <c r="AW537" s="11" t="s">
        <v>35</v>
      </c>
      <c r="AX537" s="11" t="s">
        <v>72</v>
      </c>
      <c r="AY537" s="217" t="s">
        <v>136</v>
      </c>
    </row>
    <row r="538" s="12" customFormat="1">
      <c r="B538" s="223"/>
      <c r="D538" s="216" t="s">
        <v>146</v>
      </c>
      <c r="E538" s="224" t="s">
        <v>5</v>
      </c>
      <c r="F538" s="225" t="s">
        <v>234</v>
      </c>
      <c r="H538" s="226">
        <v>13.484999999999999</v>
      </c>
      <c r="I538" s="227"/>
      <c r="L538" s="223"/>
      <c r="M538" s="228"/>
      <c r="N538" s="229"/>
      <c r="O538" s="229"/>
      <c r="P538" s="229"/>
      <c r="Q538" s="229"/>
      <c r="R538" s="229"/>
      <c r="S538" s="229"/>
      <c r="T538" s="230"/>
      <c r="AT538" s="224" t="s">
        <v>146</v>
      </c>
      <c r="AU538" s="224" t="s">
        <v>155</v>
      </c>
      <c r="AV538" s="12" t="s">
        <v>144</v>
      </c>
      <c r="AW538" s="12" t="s">
        <v>35</v>
      </c>
      <c r="AX538" s="12" t="s">
        <v>72</v>
      </c>
      <c r="AY538" s="224" t="s">
        <v>136</v>
      </c>
    </row>
    <row r="539" s="13" customFormat="1">
      <c r="B539" s="231"/>
      <c r="D539" s="216" t="s">
        <v>146</v>
      </c>
      <c r="E539" s="232" t="s">
        <v>5</v>
      </c>
      <c r="F539" s="233" t="s">
        <v>203</v>
      </c>
      <c r="H539" s="234">
        <v>26.039000000000001</v>
      </c>
      <c r="I539" s="235"/>
      <c r="L539" s="231"/>
      <c r="M539" s="236"/>
      <c r="N539" s="237"/>
      <c r="O539" s="237"/>
      <c r="P539" s="237"/>
      <c r="Q539" s="237"/>
      <c r="R539" s="237"/>
      <c r="S539" s="237"/>
      <c r="T539" s="238"/>
      <c r="AT539" s="232" t="s">
        <v>146</v>
      </c>
      <c r="AU539" s="232" t="s">
        <v>155</v>
      </c>
      <c r="AV539" s="13" t="s">
        <v>143</v>
      </c>
      <c r="AW539" s="13" t="s">
        <v>35</v>
      </c>
      <c r="AX539" s="13" t="s">
        <v>17</v>
      </c>
      <c r="AY539" s="232" t="s">
        <v>136</v>
      </c>
    </row>
    <row r="540" s="1" customFormat="1" ht="25.5" customHeight="1">
      <c r="B540" s="202"/>
      <c r="C540" s="203" t="s">
        <v>680</v>
      </c>
      <c r="D540" s="203" t="s">
        <v>138</v>
      </c>
      <c r="E540" s="204" t="s">
        <v>681</v>
      </c>
      <c r="F540" s="205" t="s">
        <v>682</v>
      </c>
      <c r="G540" s="206" t="s">
        <v>683</v>
      </c>
      <c r="H540" s="207">
        <v>1</v>
      </c>
      <c r="I540" s="208"/>
      <c r="J540" s="209">
        <f>ROUND(I540*H540,2)</f>
        <v>0</v>
      </c>
      <c r="K540" s="205" t="s">
        <v>5</v>
      </c>
      <c r="L540" s="47"/>
      <c r="M540" s="210" t="s">
        <v>5</v>
      </c>
      <c r="N540" s="211" t="s">
        <v>44</v>
      </c>
      <c r="O540" s="48"/>
      <c r="P540" s="212">
        <f>O540*H540</f>
        <v>0</v>
      </c>
      <c r="Q540" s="212">
        <v>0</v>
      </c>
      <c r="R540" s="212">
        <f>Q540*H540</f>
        <v>0</v>
      </c>
      <c r="S540" s="212">
        <v>0</v>
      </c>
      <c r="T540" s="213">
        <f>S540*H540</f>
        <v>0</v>
      </c>
      <c r="AR540" s="25" t="s">
        <v>143</v>
      </c>
      <c r="AT540" s="25" t="s">
        <v>138</v>
      </c>
      <c r="AU540" s="25" t="s">
        <v>155</v>
      </c>
      <c r="AY540" s="25" t="s">
        <v>136</v>
      </c>
      <c r="BE540" s="214">
        <f>IF(N540="základní",J540,0)</f>
        <v>0</v>
      </c>
      <c r="BF540" s="214">
        <f>IF(N540="snížená",J540,0)</f>
        <v>0</v>
      </c>
      <c r="BG540" s="214">
        <f>IF(N540="zákl. přenesená",J540,0)</f>
        <v>0</v>
      </c>
      <c r="BH540" s="214">
        <f>IF(N540="sníž. přenesená",J540,0)</f>
        <v>0</v>
      </c>
      <c r="BI540" s="214">
        <f>IF(N540="nulová",J540,0)</f>
        <v>0</v>
      </c>
      <c r="BJ540" s="25" t="s">
        <v>144</v>
      </c>
      <c r="BK540" s="214">
        <f>ROUND(I540*H540,2)</f>
        <v>0</v>
      </c>
      <c r="BL540" s="25" t="s">
        <v>143</v>
      </c>
      <c r="BM540" s="25" t="s">
        <v>684</v>
      </c>
    </row>
    <row r="541" s="1" customFormat="1" ht="38.25" customHeight="1">
      <c r="B541" s="202"/>
      <c r="C541" s="203" t="s">
        <v>685</v>
      </c>
      <c r="D541" s="203" t="s">
        <v>138</v>
      </c>
      <c r="E541" s="204" t="s">
        <v>686</v>
      </c>
      <c r="F541" s="205" t="s">
        <v>687</v>
      </c>
      <c r="G541" s="206" t="s">
        <v>141</v>
      </c>
      <c r="H541" s="207">
        <v>1017.265</v>
      </c>
      <c r="I541" s="208"/>
      <c r="J541" s="209">
        <f>ROUND(I541*H541,2)</f>
        <v>0</v>
      </c>
      <c r="K541" s="205" t="s">
        <v>142</v>
      </c>
      <c r="L541" s="47"/>
      <c r="M541" s="210" t="s">
        <v>5</v>
      </c>
      <c r="N541" s="211" t="s">
        <v>44</v>
      </c>
      <c r="O541" s="48"/>
      <c r="P541" s="212">
        <f>O541*H541</f>
        <v>0</v>
      </c>
      <c r="Q541" s="212">
        <v>0</v>
      </c>
      <c r="R541" s="212">
        <f>Q541*H541</f>
        <v>0</v>
      </c>
      <c r="S541" s="212">
        <v>0.023</v>
      </c>
      <c r="T541" s="213">
        <f>S541*H541</f>
        <v>23.397095</v>
      </c>
      <c r="AR541" s="25" t="s">
        <v>143</v>
      </c>
      <c r="AT541" s="25" t="s">
        <v>138</v>
      </c>
      <c r="AU541" s="25" t="s">
        <v>155</v>
      </c>
      <c r="AY541" s="25" t="s">
        <v>136</v>
      </c>
      <c r="BE541" s="214">
        <f>IF(N541="základní",J541,0)</f>
        <v>0</v>
      </c>
      <c r="BF541" s="214">
        <f>IF(N541="snížená",J541,0)</f>
        <v>0</v>
      </c>
      <c r="BG541" s="214">
        <f>IF(N541="zákl. přenesená",J541,0)</f>
        <v>0</v>
      </c>
      <c r="BH541" s="214">
        <f>IF(N541="sníž. přenesená",J541,0)</f>
        <v>0</v>
      </c>
      <c r="BI541" s="214">
        <f>IF(N541="nulová",J541,0)</f>
        <v>0</v>
      </c>
      <c r="BJ541" s="25" t="s">
        <v>144</v>
      </c>
      <c r="BK541" s="214">
        <f>ROUND(I541*H541,2)</f>
        <v>0</v>
      </c>
      <c r="BL541" s="25" t="s">
        <v>143</v>
      </c>
      <c r="BM541" s="25" t="s">
        <v>688</v>
      </c>
    </row>
    <row r="542" s="11" customFormat="1">
      <c r="B542" s="215"/>
      <c r="D542" s="216" t="s">
        <v>146</v>
      </c>
      <c r="E542" s="217" t="s">
        <v>5</v>
      </c>
      <c r="F542" s="218" t="s">
        <v>547</v>
      </c>
      <c r="H542" s="217" t="s">
        <v>5</v>
      </c>
      <c r="I542" s="219"/>
      <c r="L542" s="215"/>
      <c r="M542" s="220"/>
      <c r="N542" s="221"/>
      <c r="O542" s="221"/>
      <c r="P542" s="221"/>
      <c r="Q542" s="221"/>
      <c r="R542" s="221"/>
      <c r="S542" s="221"/>
      <c r="T542" s="222"/>
      <c r="AT542" s="217" t="s">
        <v>146</v>
      </c>
      <c r="AU542" s="217" t="s">
        <v>155</v>
      </c>
      <c r="AV542" s="11" t="s">
        <v>17</v>
      </c>
      <c r="AW542" s="11" t="s">
        <v>35</v>
      </c>
      <c r="AX542" s="11" t="s">
        <v>72</v>
      </c>
      <c r="AY542" s="217" t="s">
        <v>136</v>
      </c>
    </row>
    <row r="543" s="12" customFormat="1">
      <c r="B543" s="223"/>
      <c r="D543" s="216" t="s">
        <v>146</v>
      </c>
      <c r="E543" s="224" t="s">
        <v>5</v>
      </c>
      <c r="F543" s="225" t="s">
        <v>689</v>
      </c>
      <c r="H543" s="226">
        <v>1017.265</v>
      </c>
      <c r="I543" s="227"/>
      <c r="L543" s="223"/>
      <c r="M543" s="228"/>
      <c r="N543" s="229"/>
      <c r="O543" s="229"/>
      <c r="P543" s="229"/>
      <c r="Q543" s="229"/>
      <c r="R543" s="229"/>
      <c r="S543" s="229"/>
      <c r="T543" s="230"/>
      <c r="AT543" s="224" t="s">
        <v>146</v>
      </c>
      <c r="AU543" s="224" t="s">
        <v>155</v>
      </c>
      <c r="AV543" s="12" t="s">
        <v>144</v>
      </c>
      <c r="AW543" s="12" t="s">
        <v>35</v>
      </c>
      <c r="AX543" s="12" t="s">
        <v>17</v>
      </c>
      <c r="AY543" s="224" t="s">
        <v>136</v>
      </c>
    </row>
    <row r="544" s="1" customFormat="1" ht="16.5" customHeight="1">
      <c r="B544" s="202"/>
      <c r="C544" s="203" t="s">
        <v>690</v>
      </c>
      <c r="D544" s="203" t="s">
        <v>138</v>
      </c>
      <c r="E544" s="204" t="s">
        <v>691</v>
      </c>
      <c r="F544" s="205" t="s">
        <v>692</v>
      </c>
      <c r="G544" s="206" t="s">
        <v>683</v>
      </c>
      <c r="H544" s="207">
        <v>3</v>
      </c>
      <c r="I544" s="208"/>
      <c r="J544" s="209">
        <f>ROUND(I544*H544,2)</f>
        <v>0</v>
      </c>
      <c r="K544" s="205" t="s">
        <v>5</v>
      </c>
      <c r="L544" s="47"/>
      <c r="M544" s="210" t="s">
        <v>5</v>
      </c>
      <c r="N544" s="211" t="s">
        <v>44</v>
      </c>
      <c r="O544" s="48"/>
      <c r="P544" s="212">
        <f>O544*H544</f>
        <v>0</v>
      </c>
      <c r="Q544" s="212">
        <v>0</v>
      </c>
      <c r="R544" s="212">
        <f>Q544*H544</f>
        <v>0</v>
      </c>
      <c r="S544" s="212">
        <v>0</v>
      </c>
      <c r="T544" s="213">
        <f>S544*H544</f>
        <v>0</v>
      </c>
      <c r="AR544" s="25" t="s">
        <v>143</v>
      </c>
      <c r="AT544" s="25" t="s">
        <v>138</v>
      </c>
      <c r="AU544" s="25" t="s">
        <v>155</v>
      </c>
      <c r="AY544" s="25" t="s">
        <v>136</v>
      </c>
      <c r="BE544" s="214">
        <f>IF(N544="základní",J544,0)</f>
        <v>0</v>
      </c>
      <c r="BF544" s="214">
        <f>IF(N544="snížená",J544,0)</f>
        <v>0</v>
      </c>
      <c r="BG544" s="214">
        <f>IF(N544="zákl. přenesená",J544,0)</f>
        <v>0</v>
      </c>
      <c r="BH544" s="214">
        <f>IF(N544="sníž. přenesená",J544,0)</f>
        <v>0</v>
      </c>
      <c r="BI544" s="214">
        <f>IF(N544="nulová",J544,0)</f>
        <v>0</v>
      </c>
      <c r="BJ544" s="25" t="s">
        <v>144</v>
      </c>
      <c r="BK544" s="214">
        <f>ROUND(I544*H544,2)</f>
        <v>0</v>
      </c>
      <c r="BL544" s="25" t="s">
        <v>143</v>
      </c>
      <c r="BM544" s="25" t="s">
        <v>693</v>
      </c>
    </row>
    <row r="545" s="10" customFormat="1" ht="29.88" customHeight="1">
      <c r="B545" s="189"/>
      <c r="D545" s="190" t="s">
        <v>71</v>
      </c>
      <c r="E545" s="200" t="s">
        <v>694</v>
      </c>
      <c r="F545" s="200" t="s">
        <v>695</v>
      </c>
      <c r="I545" s="192"/>
      <c r="J545" s="201">
        <f>BK545</f>
        <v>0</v>
      </c>
      <c r="L545" s="189"/>
      <c r="M545" s="194"/>
      <c r="N545" s="195"/>
      <c r="O545" s="195"/>
      <c r="P545" s="196">
        <f>SUM(P546:P554)</f>
        <v>0</v>
      </c>
      <c r="Q545" s="195"/>
      <c r="R545" s="196">
        <f>SUM(R546:R554)</f>
        <v>0</v>
      </c>
      <c r="S545" s="195"/>
      <c r="T545" s="197">
        <f>SUM(T546:T554)</f>
        <v>0</v>
      </c>
      <c r="AR545" s="190" t="s">
        <v>17</v>
      </c>
      <c r="AT545" s="198" t="s">
        <v>71</v>
      </c>
      <c r="AU545" s="198" t="s">
        <v>17</v>
      </c>
      <c r="AY545" s="190" t="s">
        <v>136</v>
      </c>
      <c r="BK545" s="199">
        <f>SUM(BK546:BK554)</f>
        <v>0</v>
      </c>
    </row>
    <row r="546" s="1" customFormat="1" ht="38.25" customHeight="1">
      <c r="B546" s="202"/>
      <c r="C546" s="203" t="s">
        <v>696</v>
      </c>
      <c r="D546" s="203" t="s">
        <v>138</v>
      </c>
      <c r="E546" s="204" t="s">
        <v>697</v>
      </c>
      <c r="F546" s="205" t="s">
        <v>698</v>
      </c>
      <c r="G546" s="206" t="s">
        <v>180</v>
      </c>
      <c r="H546" s="207">
        <v>138.29300000000001</v>
      </c>
      <c r="I546" s="208"/>
      <c r="J546" s="209">
        <f>ROUND(I546*H546,2)</f>
        <v>0</v>
      </c>
      <c r="K546" s="205" t="s">
        <v>142</v>
      </c>
      <c r="L546" s="47"/>
      <c r="M546" s="210" t="s">
        <v>5</v>
      </c>
      <c r="N546" s="211" t="s">
        <v>44</v>
      </c>
      <c r="O546" s="48"/>
      <c r="P546" s="212">
        <f>O546*H546</f>
        <v>0</v>
      </c>
      <c r="Q546" s="212">
        <v>0</v>
      </c>
      <c r="R546" s="212">
        <f>Q546*H546</f>
        <v>0</v>
      </c>
      <c r="S546" s="212">
        <v>0</v>
      </c>
      <c r="T546" s="213">
        <f>S546*H546</f>
        <v>0</v>
      </c>
      <c r="AR546" s="25" t="s">
        <v>143</v>
      </c>
      <c r="AT546" s="25" t="s">
        <v>138</v>
      </c>
      <c r="AU546" s="25" t="s">
        <v>144</v>
      </c>
      <c r="AY546" s="25" t="s">
        <v>136</v>
      </c>
      <c r="BE546" s="214">
        <f>IF(N546="základní",J546,0)</f>
        <v>0</v>
      </c>
      <c r="BF546" s="214">
        <f>IF(N546="snížená",J546,0)</f>
        <v>0</v>
      </c>
      <c r="BG546" s="214">
        <f>IF(N546="zákl. přenesená",J546,0)</f>
        <v>0</v>
      </c>
      <c r="BH546" s="214">
        <f>IF(N546="sníž. přenesená",J546,0)</f>
        <v>0</v>
      </c>
      <c r="BI546" s="214">
        <f>IF(N546="nulová",J546,0)</f>
        <v>0</v>
      </c>
      <c r="BJ546" s="25" t="s">
        <v>144</v>
      </c>
      <c r="BK546" s="214">
        <f>ROUND(I546*H546,2)</f>
        <v>0</v>
      </c>
      <c r="BL546" s="25" t="s">
        <v>143</v>
      </c>
      <c r="BM546" s="25" t="s">
        <v>699</v>
      </c>
    </row>
    <row r="547" s="1" customFormat="1" ht="25.5" customHeight="1">
      <c r="B547" s="202"/>
      <c r="C547" s="203" t="s">
        <v>700</v>
      </c>
      <c r="D547" s="203" t="s">
        <v>138</v>
      </c>
      <c r="E547" s="204" t="s">
        <v>701</v>
      </c>
      <c r="F547" s="205" t="s">
        <v>702</v>
      </c>
      <c r="G547" s="206" t="s">
        <v>180</v>
      </c>
      <c r="H547" s="207">
        <v>138.29300000000001</v>
      </c>
      <c r="I547" s="208"/>
      <c r="J547" s="209">
        <f>ROUND(I547*H547,2)</f>
        <v>0</v>
      </c>
      <c r="K547" s="205" t="s">
        <v>142</v>
      </c>
      <c r="L547" s="47"/>
      <c r="M547" s="210" t="s">
        <v>5</v>
      </c>
      <c r="N547" s="211" t="s">
        <v>44</v>
      </c>
      <c r="O547" s="48"/>
      <c r="P547" s="212">
        <f>O547*H547</f>
        <v>0</v>
      </c>
      <c r="Q547" s="212">
        <v>0</v>
      </c>
      <c r="R547" s="212">
        <f>Q547*H547</f>
        <v>0</v>
      </c>
      <c r="S547" s="212">
        <v>0</v>
      </c>
      <c r="T547" s="213">
        <f>S547*H547</f>
        <v>0</v>
      </c>
      <c r="AR547" s="25" t="s">
        <v>143</v>
      </c>
      <c r="AT547" s="25" t="s">
        <v>138</v>
      </c>
      <c r="AU547" s="25" t="s">
        <v>144</v>
      </c>
      <c r="AY547" s="25" t="s">
        <v>136</v>
      </c>
      <c r="BE547" s="214">
        <f>IF(N547="základní",J547,0)</f>
        <v>0</v>
      </c>
      <c r="BF547" s="214">
        <f>IF(N547="snížená",J547,0)</f>
        <v>0</v>
      </c>
      <c r="BG547" s="214">
        <f>IF(N547="zákl. přenesená",J547,0)</f>
        <v>0</v>
      </c>
      <c r="BH547" s="214">
        <f>IF(N547="sníž. přenesená",J547,0)</f>
        <v>0</v>
      </c>
      <c r="BI547" s="214">
        <f>IF(N547="nulová",J547,0)</f>
        <v>0</v>
      </c>
      <c r="BJ547" s="25" t="s">
        <v>144</v>
      </c>
      <c r="BK547" s="214">
        <f>ROUND(I547*H547,2)</f>
        <v>0</v>
      </c>
      <c r="BL547" s="25" t="s">
        <v>143</v>
      </c>
      <c r="BM547" s="25" t="s">
        <v>703</v>
      </c>
    </row>
    <row r="548" s="1" customFormat="1" ht="25.5" customHeight="1">
      <c r="B548" s="202"/>
      <c r="C548" s="203" t="s">
        <v>704</v>
      </c>
      <c r="D548" s="203" t="s">
        <v>138</v>
      </c>
      <c r="E548" s="204" t="s">
        <v>705</v>
      </c>
      <c r="F548" s="205" t="s">
        <v>706</v>
      </c>
      <c r="G548" s="206" t="s">
        <v>180</v>
      </c>
      <c r="H548" s="207">
        <v>3457.3249999999998</v>
      </c>
      <c r="I548" s="208"/>
      <c r="J548" s="209">
        <f>ROUND(I548*H548,2)</f>
        <v>0</v>
      </c>
      <c r="K548" s="205" t="s">
        <v>142</v>
      </c>
      <c r="L548" s="47"/>
      <c r="M548" s="210" t="s">
        <v>5</v>
      </c>
      <c r="N548" s="211" t="s">
        <v>44</v>
      </c>
      <c r="O548" s="48"/>
      <c r="P548" s="212">
        <f>O548*H548</f>
        <v>0</v>
      </c>
      <c r="Q548" s="212">
        <v>0</v>
      </c>
      <c r="R548" s="212">
        <f>Q548*H548</f>
        <v>0</v>
      </c>
      <c r="S548" s="212">
        <v>0</v>
      </c>
      <c r="T548" s="213">
        <f>S548*H548</f>
        <v>0</v>
      </c>
      <c r="AR548" s="25" t="s">
        <v>143</v>
      </c>
      <c r="AT548" s="25" t="s">
        <v>138</v>
      </c>
      <c r="AU548" s="25" t="s">
        <v>144</v>
      </c>
      <c r="AY548" s="25" t="s">
        <v>136</v>
      </c>
      <c r="BE548" s="214">
        <f>IF(N548="základní",J548,0)</f>
        <v>0</v>
      </c>
      <c r="BF548" s="214">
        <f>IF(N548="snížená",J548,0)</f>
        <v>0</v>
      </c>
      <c r="BG548" s="214">
        <f>IF(N548="zákl. přenesená",J548,0)</f>
        <v>0</v>
      </c>
      <c r="BH548" s="214">
        <f>IF(N548="sníž. přenesená",J548,0)</f>
        <v>0</v>
      </c>
      <c r="BI548" s="214">
        <f>IF(N548="nulová",J548,0)</f>
        <v>0</v>
      </c>
      <c r="BJ548" s="25" t="s">
        <v>144</v>
      </c>
      <c r="BK548" s="214">
        <f>ROUND(I548*H548,2)</f>
        <v>0</v>
      </c>
      <c r="BL548" s="25" t="s">
        <v>143</v>
      </c>
      <c r="BM548" s="25" t="s">
        <v>707</v>
      </c>
    </row>
    <row r="549" s="12" customFormat="1">
      <c r="B549" s="223"/>
      <c r="D549" s="216" t="s">
        <v>146</v>
      </c>
      <c r="F549" s="225" t="s">
        <v>708</v>
      </c>
      <c r="H549" s="226">
        <v>3457.3249999999998</v>
      </c>
      <c r="I549" s="227"/>
      <c r="L549" s="223"/>
      <c r="M549" s="228"/>
      <c r="N549" s="229"/>
      <c r="O549" s="229"/>
      <c r="P549" s="229"/>
      <c r="Q549" s="229"/>
      <c r="R549" s="229"/>
      <c r="S549" s="229"/>
      <c r="T549" s="230"/>
      <c r="AT549" s="224" t="s">
        <v>146</v>
      </c>
      <c r="AU549" s="224" t="s">
        <v>144</v>
      </c>
      <c r="AV549" s="12" t="s">
        <v>144</v>
      </c>
      <c r="AW549" s="12" t="s">
        <v>6</v>
      </c>
      <c r="AX549" s="12" t="s">
        <v>17</v>
      </c>
      <c r="AY549" s="224" t="s">
        <v>136</v>
      </c>
    </row>
    <row r="550" s="1" customFormat="1" ht="25.5" customHeight="1">
      <c r="B550" s="202"/>
      <c r="C550" s="203" t="s">
        <v>709</v>
      </c>
      <c r="D550" s="203" t="s">
        <v>138</v>
      </c>
      <c r="E550" s="204" t="s">
        <v>710</v>
      </c>
      <c r="F550" s="205" t="s">
        <v>711</v>
      </c>
      <c r="G550" s="206" t="s">
        <v>180</v>
      </c>
      <c r="H550" s="207">
        <v>14.535</v>
      </c>
      <c r="I550" s="208"/>
      <c r="J550" s="209">
        <f>ROUND(I550*H550,2)</f>
        <v>0</v>
      </c>
      <c r="K550" s="205" t="s">
        <v>142</v>
      </c>
      <c r="L550" s="47"/>
      <c r="M550" s="210" t="s">
        <v>5</v>
      </c>
      <c r="N550" s="211" t="s">
        <v>44</v>
      </c>
      <c r="O550" s="48"/>
      <c r="P550" s="212">
        <f>O550*H550</f>
        <v>0</v>
      </c>
      <c r="Q550" s="212">
        <v>0</v>
      </c>
      <c r="R550" s="212">
        <f>Q550*H550</f>
        <v>0</v>
      </c>
      <c r="S550" s="212">
        <v>0</v>
      </c>
      <c r="T550" s="213">
        <f>S550*H550</f>
        <v>0</v>
      </c>
      <c r="AR550" s="25" t="s">
        <v>143</v>
      </c>
      <c r="AT550" s="25" t="s">
        <v>138</v>
      </c>
      <c r="AU550" s="25" t="s">
        <v>144</v>
      </c>
      <c r="AY550" s="25" t="s">
        <v>136</v>
      </c>
      <c r="BE550" s="214">
        <f>IF(N550="základní",J550,0)</f>
        <v>0</v>
      </c>
      <c r="BF550" s="214">
        <f>IF(N550="snížená",J550,0)</f>
        <v>0</v>
      </c>
      <c r="BG550" s="214">
        <f>IF(N550="zákl. přenesená",J550,0)</f>
        <v>0</v>
      </c>
      <c r="BH550" s="214">
        <f>IF(N550="sníž. přenesená",J550,0)</f>
        <v>0</v>
      </c>
      <c r="BI550" s="214">
        <f>IF(N550="nulová",J550,0)</f>
        <v>0</v>
      </c>
      <c r="BJ550" s="25" t="s">
        <v>144</v>
      </c>
      <c r="BK550" s="214">
        <f>ROUND(I550*H550,2)</f>
        <v>0</v>
      </c>
      <c r="BL550" s="25" t="s">
        <v>143</v>
      </c>
      <c r="BM550" s="25" t="s">
        <v>712</v>
      </c>
    </row>
    <row r="551" s="1" customFormat="1" ht="25.5" customHeight="1">
      <c r="B551" s="202"/>
      <c r="C551" s="203" t="s">
        <v>584</v>
      </c>
      <c r="D551" s="203" t="s">
        <v>138</v>
      </c>
      <c r="E551" s="204" t="s">
        <v>713</v>
      </c>
      <c r="F551" s="205" t="s">
        <v>714</v>
      </c>
      <c r="G551" s="206" t="s">
        <v>180</v>
      </c>
      <c r="H551" s="207">
        <v>47.728999999999999</v>
      </c>
      <c r="I551" s="208"/>
      <c r="J551" s="209">
        <f>ROUND(I551*H551,2)</f>
        <v>0</v>
      </c>
      <c r="K551" s="205" t="s">
        <v>5</v>
      </c>
      <c r="L551" s="47"/>
      <c r="M551" s="210" t="s">
        <v>5</v>
      </c>
      <c r="N551" s="211" t="s">
        <v>44</v>
      </c>
      <c r="O551" s="48"/>
      <c r="P551" s="212">
        <f>O551*H551</f>
        <v>0</v>
      </c>
      <c r="Q551" s="212">
        <v>0</v>
      </c>
      <c r="R551" s="212">
        <f>Q551*H551</f>
        <v>0</v>
      </c>
      <c r="S551" s="212">
        <v>0</v>
      </c>
      <c r="T551" s="213">
        <f>S551*H551</f>
        <v>0</v>
      </c>
      <c r="AR551" s="25" t="s">
        <v>143</v>
      </c>
      <c r="AT551" s="25" t="s">
        <v>138</v>
      </c>
      <c r="AU551" s="25" t="s">
        <v>144</v>
      </c>
      <c r="AY551" s="25" t="s">
        <v>136</v>
      </c>
      <c r="BE551" s="214">
        <f>IF(N551="základní",J551,0)</f>
        <v>0</v>
      </c>
      <c r="BF551" s="214">
        <f>IF(N551="snížená",J551,0)</f>
        <v>0</v>
      </c>
      <c r="BG551" s="214">
        <f>IF(N551="zákl. přenesená",J551,0)</f>
        <v>0</v>
      </c>
      <c r="BH551" s="214">
        <f>IF(N551="sníž. přenesená",J551,0)</f>
        <v>0</v>
      </c>
      <c r="BI551" s="214">
        <f>IF(N551="nulová",J551,0)</f>
        <v>0</v>
      </c>
      <c r="BJ551" s="25" t="s">
        <v>144</v>
      </c>
      <c r="BK551" s="214">
        <f>ROUND(I551*H551,2)</f>
        <v>0</v>
      </c>
      <c r="BL551" s="25" t="s">
        <v>143</v>
      </c>
      <c r="BM551" s="25" t="s">
        <v>715</v>
      </c>
    </row>
    <row r="552" s="1" customFormat="1" ht="25.5" customHeight="1">
      <c r="B552" s="202"/>
      <c r="C552" s="203" t="s">
        <v>620</v>
      </c>
      <c r="D552" s="203" t="s">
        <v>138</v>
      </c>
      <c r="E552" s="204" t="s">
        <v>716</v>
      </c>
      <c r="F552" s="205" t="s">
        <v>717</v>
      </c>
      <c r="G552" s="206" t="s">
        <v>180</v>
      </c>
      <c r="H552" s="207">
        <v>10.99</v>
      </c>
      <c r="I552" s="208"/>
      <c r="J552" s="209">
        <f>ROUND(I552*H552,2)</f>
        <v>0</v>
      </c>
      <c r="K552" s="205" t="s">
        <v>142</v>
      </c>
      <c r="L552" s="47"/>
      <c r="M552" s="210" t="s">
        <v>5</v>
      </c>
      <c r="N552" s="211" t="s">
        <v>44</v>
      </c>
      <c r="O552" s="48"/>
      <c r="P552" s="212">
        <f>O552*H552</f>
        <v>0</v>
      </c>
      <c r="Q552" s="212">
        <v>0</v>
      </c>
      <c r="R552" s="212">
        <f>Q552*H552</f>
        <v>0</v>
      </c>
      <c r="S552" s="212">
        <v>0</v>
      </c>
      <c r="T552" s="213">
        <f>S552*H552</f>
        <v>0</v>
      </c>
      <c r="AR552" s="25" t="s">
        <v>143</v>
      </c>
      <c r="AT552" s="25" t="s">
        <v>138</v>
      </c>
      <c r="AU552" s="25" t="s">
        <v>144</v>
      </c>
      <c r="AY552" s="25" t="s">
        <v>136</v>
      </c>
      <c r="BE552" s="214">
        <f>IF(N552="základní",J552,0)</f>
        <v>0</v>
      </c>
      <c r="BF552" s="214">
        <f>IF(N552="snížená",J552,0)</f>
        <v>0</v>
      </c>
      <c r="BG552" s="214">
        <f>IF(N552="zákl. přenesená",J552,0)</f>
        <v>0</v>
      </c>
      <c r="BH552" s="214">
        <f>IF(N552="sníž. přenesená",J552,0)</f>
        <v>0</v>
      </c>
      <c r="BI552" s="214">
        <f>IF(N552="nulová",J552,0)</f>
        <v>0</v>
      </c>
      <c r="BJ552" s="25" t="s">
        <v>144</v>
      </c>
      <c r="BK552" s="214">
        <f>ROUND(I552*H552,2)</f>
        <v>0</v>
      </c>
      <c r="BL552" s="25" t="s">
        <v>143</v>
      </c>
      <c r="BM552" s="25" t="s">
        <v>718</v>
      </c>
    </row>
    <row r="553" s="1" customFormat="1" ht="25.5" customHeight="1">
      <c r="B553" s="202"/>
      <c r="C553" s="203" t="s">
        <v>634</v>
      </c>
      <c r="D553" s="203" t="s">
        <v>138</v>
      </c>
      <c r="E553" s="204" t="s">
        <v>719</v>
      </c>
      <c r="F553" s="205" t="s">
        <v>720</v>
      </c>
      <c r="G553" s="206" t="s">
        <v>180</v>
      </c>
      <c r="H553" s="207">
        <v>3.2930000000000001</v>
      </c>
      <c r="I553" s="208"/>
      <c r="J553" s="209">
        <f>ROUND(I553*H553,2)</f>
        <v>0</v>
      </c>
      <c r="K553" s="205" t="s">
        <v>142</v>
      </c>
      <c r="L553" s="47"/>
      <c r="M553" s="210" t="s">
        <v>5</v>
      </c>
      <c r="N553" s="211" t="s">
        <v>44</v>
      </c>
      <c r="O553" s="48"/>
      <c r="P553" s="212">
        <f>O553*H553</f>
        <v>0</v>
      </c>
      <c r="Q553" s="212">
        <v>0</v>
      </c>
      <c r="R553" s="212">
        <f>Q553*H553</f>
        <v>0</v>
      </c>
      <c r="S553" s="212">
        <v>0</v>
      </c>
      <c r="T553" s="213">
        <f>S553*H553</f>
        <v>0</v>
      </c>
      <c r="AR553" s="25" t="s">
        <v>143</v>
      </c>
      <c r="AT553" s="25" t="s">
        <v>138</v>
      </c>
      <c r="AU553" s="25" t="s">
        <v>144</v>
      </c>
      <c r="AY553" s="25" t="s">
        <v>136</v>
      </c>
      <c r="BE553" s="214">
        <f>IF(N553="základní",J553,0)</f>
        <v>0</v>
      </c>
      <c r="BF553" s="214">
        <f>IF(N553="snížená",J553,0)</f>
        <v>0</v>
      </c>
      <c r="BG553" s="214">
        <f>IF(N553="zákl. přenesená",J553,0)</f>
        <v>0</v>
      </c>
      <c r="BH553" s="214">
        <f>IF(N553="sníž. přenesená",J553,0)</f>
        <v>0</v>
      </c>
      <c r="BI553" s="214">
        <f>IF(N553="nulová",J553,0)</f>
        <v>0</v>
      </c>
      <c r="BJ553" s="25" t="s">
        <v>144</v>
      </c>
      <c r="BK553" s="214">
        <f>ROUND(I553*H553,2)</f>
        <v>0</v>
      </c>
      <c r="BL553" s="25" t="s">
        <v>143</v>
      </c>
      <c r="BM553" s="25" t="s">
        <v>721</v>
      </c>
    </row>
    <row r="554" s="1" customFormat="1" ht="38.25" customHeight="1">
      <c r="B554" s="202"/>
      <c r="C554" s="203" t="s">
        <v>722</v>
      </c>
      <c r="D554" s="203" t="s">
        <v>138</v>
      </c>
      <c r="E554" s="204" t="s">
        <v>723</v>
      </c>
      <c r="F554" s="205" t="s">
        <v>724</v>
      </c>
      <c r="G554" s="206" t="s">
        <v>180</v>
      </c>
      <c r="H554" s="207">
        <v>61.746000000000002</v>
      </c>
      <c r="I554" s="208"/>
      <c r="J554" s="209">
        <f>ROUND(I554*H554,2)</f>
        <v>0</v>
      </c>
      <c r="K554" s="205" t="s">
        <v>142</v>
      </c>
      <c r="L554" s="47"/>
      <c r="M554" s="210" t="s">
        <v>5</v>
      </c>
      <c r="N554" s="211" t="s">
        <v>44</v>
      </c>
      <c r="O554" s="48"/>
      <c r="P554" s="212">
        <f>O554*H554</f>
        <v>0</v>
      </c>
      <c r="Q554" s="212">
        <v>0</v>
      </c>
      <c r="R554" s="212">
        <f>Q554*H554</f>
        <v>0</v>
      </c>
      <c r="S554" s="212">
        <v>0</v>
      </c>
      <c r="T554" s="213">
        <f>S554*H554</f>
        <v>0</v>
      </c>
      <c r="AR554" s="25" t="s">
        <v>143</v>
      </c>
      <c r="AT554" s="25" t="s">
        <v>138</v>
      </c>
      <c r="AU554" s="25" t="s">
        <v>144</v>
      </c>
      <c r="AY554" s="25" t="s">
        <v>136</v>
      </c>
      <c r="BE554" s="214">
        <f>IF(N554="základní",J554,0)</f>
        <v>0</v>
      </c>
      <c r="BF554" s="214">
        <f>IF(N554="snížená",J554,0)</f>
        <v>0</v>
      </c>
      <c r="BG554" s="214">
        <f>IF(N554="zákl. přenesená",J554,0)</f>
        <v>0</v>
      </c>
      <c r="BH554" s="214">
        <f>IF(N554="sníž. přenesená",J554,0)</f>
        <v>0</v>
      </c>
      <c r="BI554" s="214">
        <f>IF(N554="nulová",J554,0)</f>
        <v>0</v>
      </c>
      <c r="BJ554" s="25" t="s">
        <v>144</v>
      </c>
      <c r="BK554" s="214">
        <f>ROUND(I554*H554,2)</f>
        <v>0</v>
      </c>
      <c r="BL554" s="25" t="s">
        <v>143</v>
      </c>
      <c r="BM554" s="25" t="s">
        <v>725</v>
      </c>
    </row>
    <row r="555" s="10" customFormat="1" ht="29.88" customHeight="1">
      <c r="B555" s="189"/>
      <c r="D555" s="190" t="s">
        <v>71</v>
      </c>
      <c r="E555" s="200" t="s">
        <v>726</v>
      </c>
      <c r="F555" s="200" t="s">
        <v>727</v>
      </c>
      <c r="I555" s="192"/>
      <c r="J555" s="201">
        <f>BK555</f>
        <v>0</v>
      </c>
      <c r="L555" s="189"/>
      <c r="M555" s="194"/>
      <c r="N555" s="195"/>
      <c r="O555" s="195"/>
      <c r="P555" s="196">
        <f>P556</f>
        <v>0</v>
      </c>
      <c r="Q555" s="195"/>
      <c r="R555" s="196">
        <f>R556</f>
        <v>0</v>
      </c>
      <c r="S555" s="195"/>
      <c r="T555" s="197">
        <f>T556</f>
        <v>0</v>
      </c>
      <c r="AR555" s="190" t="s">
        <v>17</v>
      </c>
      <c r="AT555" s="198" t="s">
        <v>71</v>
      </c>
      <c r="AU555" s="198" t="s">
        <v>17</v>
      </c>
      <c r="AY555" s="190" t="s">
        <v>136</v>
      </c>
      <c r="BK555" s="199">
        <f>BK556</f>
        <v>0</v>
      </c>
    </row>
    <row r="556" s="1" customFormat="1" ht="38.25" customHeight="1">
      <c r="B556" s="202"/>
      <c r="C556" s="203" t="s">
        <v>728</v>
      </c>
      <c r="D556" s="203" t="s">
        <v>138</v>
      </c>
      <c r="E556" s="204" t="s">
        <v>729</v>
      </c>
      <c r="F556" s="205" t="s">
        <v>730</v>
      </c>
      <c r="G556" s="206" t="s">
        <v>180</v>
      </c>
      <c r="H556" s="207">
        <v>69.828999999999994</v>
      </c>
      <c r="I556" s="208"/>
      <c r="J556" s="209">
        <f>ROUND(I556*H556,2)</f>
        <v>0</v>
      </c>
      <c r="K556" s="205" t="s">
        <v>142</v>
      </c>
      <c r="L556" s="47"/>
      <c r="M556" s="210" t="s">
        <v>5</v>
      </c>
      <c r="N556" s="211" t="s">
        <v>44</v>
      </c>
      <c r="O556" s="48"/>
      <c r="P556" s="212">
        <f>O556*H556</f>
        <v>0</v>
      </c>
      <c r="Q556" s="212">
        <v>0</v>
      </c>
      <c r="R556" s="212">
        <f>Q556*H556</f>
        <v>0</v>
      </c>
      <c r="S556" s="212">
        <v>0</v>
      </c>
      <c r="T556" s="213">
        <f>S556*H556</f>
        <v>0</v>
      </c>
      <c r="AR556" s="25" t="s">
        <v>143</v>
      </c>
      <c r="AT556" s="25" t="s">
        <v>138</v>
      </c>
      <c r="AU556" s="25" t="s">
        <v>144</v>
      </c>
      <c r="AY556" s="25" t="s">
        <v>136</v>
      </c>
      <c r="BE556" s="214">
        <f>IF(N556="základní",J556,0)</f>
        <v>0</v>
      </c>
      <c r="BF556" s="214">
        <f>IF(N556="snížená",J556,0)</f>
        <v>0</v>
      </c>
      <c r="BG556" s="214">
        <f>IF(N556="zákl. přenesená",J556,0)</f>
        <v>0</v>
      </c>
      <c r="BH556" s="214">
        <f>IF(N556="sníž. přenesená",J556,0)</f>
        <v>0</v>
      </c>
      <c r="BI556" s="214">
        <f>IF(N556="nulová",J556,0)</f>
        <v>0</v>
      </c>
      <c r="BJ556" s="25" t="s">
        <v>144</v>
      </c>
      <c r="BK556" s="214">
        <f>ROUND(I556*H556,2)</f>
        <v>0</v>
      </c>
      <c r="BL556" s="25" t="s">
        <v>143</v>
      </c>
      <c r="BM556" s="25" t="s">
        <v>731</v>
      </c>
    </row>
    <row r="557" s="10" customFormat="1" ht="37.44001" customHeight="1">
      <c r="B557" s="189"/>
      <c r="D557" s="190" t="s">
        <v>71</v>
      </c>
      <c r="E557" s="191" t="s">
        <v>732</v>
      </c>
      <c r="F557" s="191" t="s">
        <v>733</v>
      </c>
      <c r="I557" s="192"/>
      <c r="J557" s="193">
        <f>BK557</f>
        <v>0</v>
      </c>
      <c r="L557" s="189"/>
      <c r="M557" s="194"/>
      <c r="N557" s="195"/>
      <c r="O557" s="195"/>
      <c r="P557" s="196">
        <f>P558+P596+P633+P668+P704+P769+P835+P889+P982+P1007+P1030</f>
        <v>0</v>
      </c>
      <c r="Q557" s="195"/>
      <c r="R557" s="196">
        <f>R558+R596+R633+R668+R704+R769+R835+R889+R982+R1007+R1030</f>
        <v>90.743215960000015</v>
      </c>
      <c r="S557" s="195"/>
      <c r="T557" s="197">
        <f>T558+T596+T633+T668+T704+T769+T835+T889+T982+T1007+T1030</f>
        <v>80.548740660000007</v>
      </c>
      <c r="AR557" s="190" t="s">
        <v>144</v>
      </c>
      <c r="AT557" s="198" t="s">
        <v>71</v>
      </c>
      <c r="AU557" s="198" t="s">
        <v>72</v>
      </c>
      <c r="AY557" s="190" t="s">
        <v>136</v>
      </c>
      <c r="BK557" s="199">
        <f>BK558+BK596+BK633+BK668+BK704+BK769+BK835+BK889+BK982+BK1007+BK1030</f>
        <v>0</v>
      </c>
    </row>
    <row r="558" s="10" customFormat="1" ht="19.92" customHeight="1">
      <c r="B558" s="189"/>
      <c r="D558" s="190" t="s">
        <v>71</v>
      </c>
      <c r="E558" s="200" t="s">
        <v>734</v>
      </c>
      <c r="F558" s="200" t="s">
        <v>735</v>
      </c>
      <c r="I558" s="192"/>
      <c r="J558" s="201">
        <f>BK558</f>
        <v>0</v>
      </c>
      <c r="L558" s="189"/>
      <c r="M558" s="194"/>
      <c r="N558" s="195"/>
      <c r="O558" s="195"/>
      <c r="P558" s="196">
        <f>SUM(P559:P595)</f>
        <v>0</v>
      </c>
      <c r="Q558" s="195"/>
      <c r="R558" s="196">
        <f>SUM(R559:R595)</f>
        <v>1.2352886399999998</v>
      </c>
      <c r="S558" s="195"/>
      <c r="T558" s="197">
        <f>SUM(T559:T595)</f>
        <v>0</v>
      </c>
      <c r="AR558" s="190" t="s">
        <v>144</v>
      </c>
      <c r="AT558" s="198" t="s">
        <v>71</v>
      </c>
      <c r="AU558" s="198" t="s">
        <v>17</v>
      </c>
      <c r="AY558" s="190" t="s">
        <v>136</v>
      </c>
      <c r="BK558" s="199">
        <f>SUM(BK559:BK595)</f>
        <v>0</v>
      </c>
    </row>
    <row r="559" s="1" customFormat="1" ht="25.5" customHeight="1">
      <c r="B559" s="202"/>
      <c r="C559" s="203" t="s">
        <v>736</v>
      </c>
      <c r="D559" s="203" t="s">
        <v>138</v>
      </c>
      <c r="E559" s="204" t="s">
        <v>737</v>
      </c>
      <c r="F559" s="205" t="s">
        <v>738</v>
      </c>
      <c r="G559" s="206" t="s">
        <v>141</v>
      </c>
      <c r="H559" s="207">
        <v>90.079999999999998</v>
      </c>
      <c r="I559" s="208"/>
      <c r="J559" s="209">
        <f>ROUND(I559*H559,2)</f>
        <v>0</v>
      </c>
      <c r="K559" s="205" t="s">
        <v>142</v>
      </c>
      <c r="L559" s="47"/>
      <c r="M559" s="210" t="s">
        <v>5</v>
      </c>
      <c r="N559" s="211" t="s">
        <v>44</v>
      </c>
      <c r="O559" s="48"/>
      <c r="P559" s="212">
        <f>O559*H559</f>
        <v>0</v>
      </c>
      <c r="Q559" s="212">
        <v>0</v>
      </c>
      <c r="R559" s="212">
        <f>Q559*H559</f>
        <v>0</v>
      </c>
      <c r="S559" s="212">
        <v>0</v>
      </c>
      <c r="T559" s="213">
        <f>S559*H559</f>
        <v>0</v>
      </c>
      <c r="AR559" s="25" t="s">
        <v>240</v>
      </c>
      <c r="AT559" s="25" t="s">
        <v>138</v>
      </c>
      <c r="AU559" s="25" t="s">
        <v>144</v>
      </c>
      <c r="AY559" s="25" t="s">
        <v>136</v>
      </c>
      <c r="BE559" s="214">
        <f>IF(N559="základní",J559,0)</f>
        <v>0</v>
      </c>
      <c r="BF559" s="214">
        <f>IF(N559="snížená",J559,0)</f>
        <v>0</v>
      </c>
      <c r="BG559" s="214">
        <f>IF(N559="zákl. přenesená",J559,0)</f>
        <v>0</v>
      </c>
      <c r="BH559" s="214">
        <f>IF(N559="sníž. přenesená",J559,0)</f>
        <v>0</v>
      </c>
      <c r="BI559" s="214">
        <f>IF(N559="nulová",J559,0)</f>
        <v>0</v>
      </c>
      <c r="BJ559" s="25" t="s">
        <v>144</v>
      </c>
      <c r="BK559" s="214">
        <f>ROUND(I559*H559,2)</f>
        <v>0</v>
      </c>
      <c r="BL559" s="25" t="s">
        <v>240</v>
      </c>
      <c r="BM559" s="25" t="s">
        <v>739</v>
      </c>
    </row>
    <row r="560" s="11" customFormat="1">
      <c r="B560" s="215"/>
      <c r="D560" s="216" t="s">
        <v>146</v>
      </c>
      <c r="E560" s="217" t="s">
        <v>5</v>
      </c>
      <c r="F560" s="218" t="s">
        <v>740</v>
      </c>
      <c r="H560" s="217" t="s">
        <v>5</v>
      </c>
      <c r="I560" s="219"/>
      <c r="L560" s="215"/>
      <c r="M560" s="220"/>
      <c r="N560" s="221"/>
      <c r="O560" s="221"/>
      <c r="P560" s="221"/>
      <c r="Q560" s="221"/>
      <c r="R560" s="221"/>
      <c r="S560" s="221"/>
      <c r="T560" s="222"/>
      <c r="AT560" s="217" t="s">
        <v>146</v>
      </c>
      <c r="AU560" s="217" t="s">
        <v>144</v>
      </c>
      <c r="AV560" s="11" t="s">
        <v>17</v>
      </c>
      <c r="AW560" s="11" t="s">
        <v>35</v>
      </c>
      <c r="AX560" s="11" t="s">
        <v>72</v>
      </c>
      <c r="AY560" s="217" t="s">
        <v>136</v>
      </c>
    </row>
    <row r="561" s="12" customFormat="1">
      <c r="B561" s="223"/>
      <c r="D561" s="216" t="s">
        <v>146</v>
      </c>
      <c r="E561" s="224" t="s">
        <v>5</v>
      </c>
      <c r="F561" s="225" t="s">
        <v>741</v>
      </c>
      <c r="H561" s="226">
        <v>54.399999999999999</v>
      </c>
      <c r="I561" s="227"/>
      <c r="L561" s="223"/>
      <c r="M561" s="228"/>
      <c r="N561" s="229"/>
      <c r="O561" s="229"/>
      <c r="P561" s="229"/>
      <c r="Q561" s="229"/>
      <c r="R561" s="229"/>
      <c r="S561" s="229"/>
      <c r="T561" s="230"/>
      <c r="AT561" s="224" t="s">
        <v>146</v>
      </c>
      <c r="AU561" s="224" t="s">
        <v>144</v>
      </c>
      <c r="AV561" s="12" t="s">
        <v>144</v>
      </c>
      <c r="AW561" s="12" t="s">
        <v>35</v>
      </c>
      <c r="AX561" s="12" t="s">
        <v>72</v>
      </c>
      <c r="AY561" s="224" t="s">
        <v>136</v>
      </c>
    </row>
    <row r="562" s="11" customFormat="1">
      <c r="B562" s="215"/>
      <c r="D562" s="216" t="s">
        <v>146</v>
      </c>
      <c r="E562" s="217" t="s">
        <v>5</v>
      </c>
      <c r="F562" s="218" t="s">
        <v>368</v>
      </c>
      <c r="H562" s="217" t="s">
        <v>5</v>
      </c>
      <c r="I562" s="219"/>
      <c r="L562" s="215"/>
      <c r="M562" s="220"/>
      <c r="N562" s="221"/>
      <c r="O562" s="221"/>
      <c r="P562" s="221"/>
      <c r="Q562" s="221"/>
      <c r="R562" s="221"/>
      <c r="S562" s="221"/>
      <c r="T562" s="222"/>
      <c r="AT562" s="217" t="s">
        <v>146</v>
      </c>
      <c r="AU562" s="217" t="s">
        <v>144</v>
      </c>
      <c r="AV562" s="11" t="s">
        <v>17</v>
      </c>
      <c r="AW562" s="11" t="s">
        <v>35</v>
      </c>
      <c r="AX562" s="11" t="s">
        <v>72</v>
      </c>
      <c r="AY562" s="217" t="s">
        <v>136</v>
      </c>
    </row>
    <row r="563" s="12" customFormat="1">
      <c r="B563" s="223"/>
      <c r="D563" s="216" t="s">
        <v>146</v>
      </c>
      <c r="E563" s="224" t="s">
        <v>5</v>
      </c>
      <c r="F563" s="225" t="s">
        <v>369</v>
      </c>
      <c r="H563" s="226">
        <v>32.640000000000001</v>
      </c>
      <c r="I563" s="227"/>
      <c r="L563" s="223"/>
      <c r="M563" s="228"/>
      <c r="N563" s="229"/>
      <c r="O563" s="229"/>
      <c r="P563" s="229"/>
      <c r="Q563" s="229"/>
      <c r="R563" s="229"/>
      <c r="S563" s="229"/>
      <c r="T563" s="230"/>
      <c r="AT563" s="224" t="s">
        <v>146</v>
      </c>
      <c r="AU563" s="224" t="s">
        <v>144</v>
      </c>
      <c r="AV563" s="12" t="s">
        <v>144</v>
      </c>
      <c r="AW563" s="12" t="s">
        <v>35</v>
      </c>
      <c r="AX563" s="12" t="s">
        <v>72</v>
      </c>
      <c r="AY563" s="224" t="s">
        <v>136</v>
      </c>
    </row>
    <row r="564" s="11" customFormat="1">
      <c r="B564" s="215"/>
      <c r="D564" s="216" t="s">
        <v>146</v>
      </c>
      <c r="E564" s="217" t="s">
        <v>5</v>
      </c>
      <c r="F564" s="218" t="s">
        <v>742</v>
      </c>
      <c r="H564" s="217" t="s">
        <v>5</v>
      </c>
      <c r="I564" s="219"/>
      <c r="L564" s="215"/>
      <c r="M564" s="220"/>
      <c r="N564" s="221"/>
      <c r="O564" s="221"/>
      <c r="P564" s="221"/>
      <c r="Q564" s="221"/>
      <c r="R564" s="221"/>
      <c r="S564" s="221"/>
      <c r="T564" s="222"/>
      <c r="AT564" s="217" t="s">
        <v>146</v>
      </c>
      <c r="AU564" s="217" t="s">
        <v>144</v>
      </c>
      <c r="AV564" s="11" t="s">
        <v>17</v>
      </c>
      <c r="AW564" s="11" t="s">
        <v>35</v>
      </c>
      <c r="AX564" s="11" t="s">
        <v>72</v>
      </c>
      <c r="AY564" s="217" t="s">
        <v>136</v>
      </c>
    </row>
    <row r="565" s="12" customFormat="1">
      <c r="B565" s="223"/>
      <c r="D565" s="216" t="s">
        <v>146</v>
      </c>
      <c r="E565" s="224" t="s">
        <v>5</v>
      </c>
      <c r="F565" s="225" t="s">
        <v>743</v>
      </c>
      <c r="H565" s="226">
        <v>3.04</v>
      </c>
      <c r="I565" s="227"/>
      <c r="L565" s="223"/>
      <c r="M565" s="228"/>
      <c r="N565" s="229"/>
      <c r="O565" s="229"/>
      <c r="P565" s="229"/>
      <c r="Q565" s="229"/>
      <c r="R565" s="229"/>
      <c r="S565" s="229"/>
      <c r="T565" s="230"/>
      <c r="AT565" s="224" t="s">
        <v>146</v>
      </c>
      <c r="AU565" s="224" t="s">
        <v>144</v>
      </c>
      <c r="AV565" s="12" t="s">
        <v>144</v>
      </c>
      <c r="AW565" s="12" t="s">
        <v>35</v>
      </c>
      <c r="AX565" s="12" t="s">
        <v>72</v>
      </c>
      <c r="AY565" s="224" t="s">
        <v>136</v>
      </c>
    </row>
    <row r="566" s="13" customFormat="1">
      <c r="B566" s="231"/>
      <c r="D566" s="216" t="s">
        <v>146</v>
      </c>
      <c r="E566" s="232" t="s">
        <v>5</v>
      </c>
      <c r="F566" s="233" t="s">
        <v>203</v>
      </c>
      <c r="H566" s="234">
        <v>90.079999999999998</v>
      </c>
      <c r="I566" s="235"/>
      <c r="L566" s="231"/>
      <c r="M566" s="236"/>
      <c r="N566" s="237"/>
      <c r="O566" s="237"/>
      <c r="P566" s="237"/>
      <c r="Q566" s="237"/>
      <c r="R566" s="237"/>
      <c r="S566" s="237"/>
      <c r="T566" s="238"/>
      <c r="AT566" s="232" t="s">
        <v>146</v>
      </c>
      <c r="AU566" s="232" t="s">
        <v>144</v>
      </c>
      <c r="AV566" s="13" t="s">
        <v>143</v>
      </c>
      <c r="AW566" s="13" t="s">
        <v>35</v>
      </c>
      <c r="AX566" s="13" t="s">
        <v>17</v>
      </c>
      <c r="AY566" s="232" t="s">
        <v>136</v>
      </c>
    </row>
    <row r="567" s="1" customFormat="1" ht="16.5" customHeight="1">
      <c r="B567" s="202"/>
      <c r="C567" s="239" t="s">
        <v>744</v>
      </c>
      <c r="D567" s="239" t="s">
        <v>216</v>
      </c>
      <c r="E567" s="240" t="s">
        <v>745</v>
      </c>
      <c r="F567" s="241" t="s">
        <v>746</v>
      </c>
      <c r="G567" s="242" t="s">
        <v>180</v>
      </c>
      <c r="H567" s="243">
        <v>0.032000000000000001</v>
      </c>
      <c r="I567" s="244"/>
      <c r="J567" s="245">
        <f>ROUND(I567*H567,2)</f>
        <v>0</v>
      </c>
      <c r="K567" s="241" t="s">
        <v>142</v>
      </c>
      <c r="L567" s="246"/>
      <c r="M567" s="247" t="s">
        <v>5</v>
      </c>
      <c r="N567" s="248" t="s">
        <v>44</v>
      </c>
      <c r="O567" s="48"/>
      <c r="P567" s="212">
        <f>O567*H567</f>
        <v>0</v>
      </c>
      <c r="Q567" s="212">
        <v>1</v>
      </c>
      <c r="R567" s="212">
        <f>Q567*H567</f>
        <v>0.032000000000000001</v>
      </c>
      <c r="S567" s="212">
        <v>0</v>
      </c>
      <c r="T567" s="213">
        <f>S567*H567</f>
        <v>0</v>
      </c>
      <c r="AR567" s="25" t="s">
        <v>328</v>
      </c>
      <c r="AT567" s="25" t="s">
        <v>216</v>
      </c>
      <c r="AU567" s="25" t="s">
        <v>144</v>
      </c>
      <c r="AY567" s="25" t="s">
        <v>136</v>
      </c>
      <c r="BE567" s="214">
        <f>IF(N567="základní",J567,0)</f>
        <v>0</v>
      </c>
      <c r="BF567" s="214">
        <f>IF(N567="snížená",J567,0)</f>
        <v>0</v>
      </c>
      <c r="BG567" s="214">
        <f>IF(N567="zákl. přenesená",J567,0)</f>
        <v>0</v>
      </c>
      <c r="BH567" s="214">
        <f>IF(N567="sníž. přenesená",J567,0)</f>
        <v>0</v>
      </c>
      <c r="BI567" s="214">
        <f>IF(N567="nulová",J567,0)</f>
        <v>0</v>
      </c>
      <c r="BJ567" s="25" t="s">
        <v>144</v>
      </c>
      <c r="BK567" s="214">
        <f>ROUND(I567*H567,2)</f>
        <v>0</v>
      </c>
      <c r="BL567" s="25" t="s">
        <v>240</v>
      </c>
      <c r="BM567" s="25" t="s">
        <v>747</v>
      </c>
    </row>
    <row r="568" s="12" customFormat="1">
      <c r="B568" s="223"/>
      <c r="D568" s="216" t="s">
        <v>146</v>
      </c>
      <c r="F568" s="225" t="s">
        <v>748</v>
      </c>
      <c r="H568" s="226">
        <v>0.032000000000000001</v>
      </c>
      <c r="I568" s="227"/>
      <c r="L568" s="223"/>
      <c r="M568" s="228"/>
      <c r="N568" s="229"/>
      <c r="O568" s="229"/>
      <c r="P568" s="229"/>
      <c r="Q568" s="229"/>
      <c r="R568" s="229"/>
      <c r="S568" s="229"/>
      <c r="T568" s="230"/>
      <c r="AT568" s="224" t="s">
        <v>146</v>
      </c>
      <c r="AU568" s="224" t="s">
        <v>144</v>
      </c>
      <c r="AV568" s="12" t="s">
        <v>144</v>
      </c>
      <c r="AW568" s="12" t="s">
        <v>6</v>
      </c>
      <c r="AX568" s="12" t="s">
        <v>17</v>
      </c>
      <c r="AY568" s="224" t="s">
        <v>136</v>
      </c>
    </row>
    <row r="569" s="1" customFormat="1" ht="25.5" customHeight="1">
      <c r="B569" s="202"/>
      <c r="C569" s="203" t="s">
        <v>749</v>
      </c>
      <c r="D569" s="203" t="s">
        <v>138</v>
      </c>
      <c r="E569" s="204" t="s">
        <v>750</v>
      </c>
      <c r="F569" s="205" t="s">
        <v>751</v>
      </c>
      <c r="G569" s="206" t="s">
        <v>141</v>
      </c>
      <c r="H569" s="207">
        <v>90.079999999999998</v>
      </c>
      <c r="I569" s="208"/>
      <c r="J569" s="209">
        <f>ROUND(I569*H569,2)</f>
        <v>0</v>
      </c>
      <c r="K569" s="205" t="s">
        <v>142</v>
      </c>
      <c r="L569" s="47"/>
      <c r="M569" s="210" t="s">
        <v>5</v>
      </c>
      <c r="N569" s="211" t="s">
        <v>44</v>
      </c>
      <c r="O569" s="48"/>
      <c r="P569" s="212">
        <f>O569*H569</f>
        <v>0</v>
      </c>
      <c r="Q569" s="212">
        <v>0.00040000000000000002</v>
      </c>
      <c r="R569" s="212">
        <f>Q569*H569</f>
        <v>0.036032000000000002</v>
      </c>
      <c r="S569" s="212">
        <v>0</v>
      </c>
      <c r="T569" s="213">
        <f>S569*H569</f>
        <v>0</v>
      </c>
      <c r="AR569" s="25" t="s">
        <v>240</v>
      </c>
      <c r="AT569" s="25" t="s">
        <v>138</v>
      </c>
      <c r="AU569" s="25" t="s">
        <v>144</v>
      </c>
      <c r="AY569" s="25" t="s">
        <v>136</v>
      </c>
      <c r="BE569" s="214">
        <f>IF(N569="základní",J569,0)</f>
        <v>0</v>
      </c>
      <c r="BF569" s="214">
        <f>IF(N569="snížená",J569,0)</f>
        <v>0</v>
      </c>
      <c r="BG569" s="214">
        <f>IF(N569="zákl. přenesená",J569,0)</f>
        <v>0</v>
      </c>
      <c r="BH569" s="214">
        <f>IF(N569="sníž. přenesená",J569,0)</f>
        <v>0</v>
      </c>
      <c r="BI569" s="214">
        <f>IF(N569="nulová",J569,0)</f>
        <v>0</v>
      </c>
      <c r="BJ569" s="25" t="s">
        <v>144</v>
      </c>
      <c r="BK569" s="214">
        <f>ROUND(I569*H569,2)</f>
        <v>0</v>
      </c>
      <c r="BL569" s="25" t="s">
        <v>240</v>
      </c>
      <c r="BM569" s="25" t="s">
        <v>752</v>
      </c>
    </row>
    <row r="570" s="11" customFormat="1">
      <c r="B570" s="215"/>
      <c r="D570" s="216" t="s">
        <v>146</v>
      </c>
      <c r="E570" s="217" t="s">
        <v>5</v>
      </c>
      <c r="F570" s="218" t="s">
        <v>740</v>
      </c>
      <c r="H570" s="217" t="s">
        <v>5</v>
      </c>
      <c r="I570" s="219"/>
      <c r="L570" s="215"/>
      <c r="M570" s="220"/>
      <c r="N570" s="221"/>
      <c r="O570" s="221"/>
      <c r="P570" s="221"/>
      <c r="Q570" s="221"/>
      <c r="R570" s="221"/>
      <c r="S570" s="221"/>
      <c r="T570" s="222"/>
      <c r="AT570" s="217" t="s">
        <v>146</v>
      </c>
      <c r="AU570" s="217" t="s">
        <v>144</v>
      </c>
      <c r="AV570" s="11" t="s">
        <v>17</v>
      </c>
      <c r="AW570" s="11" t="s">
        <v>35</v>
      </c>
      <c r="AX570" s="11" t="s">
        <v>72</v>
      </c>
      <c r="AY570" s="217" t="s">
        <v>136</v>
      </c>
    </row>
    <row r="571" s="12" customFormat="1">
      <c r="B571" s="223"/>
      <c r="D571" s="216" t="s">
        <v>146</v>
      </c>
      <c r="E571" s="224" t="s">
        <v>5</v>
      </c>
      <c r="F571" s="225" t="s">
        <v>741</v>
      </c>
      <c r="H571" s="226">
        <v>54.399999999999999</v>
      </c>
      <c r="I571" s="227"/>
      <c r="L571" s="223"/>
      <c r="M571" s="228"/>
      <c r="N571" s="229"/>
      <c r="O571" s="229"/>
      <c r="P571" s="229"/>
      <c r="Q571" s="229"/>
      <c r="R571" s="229"/>
      <c r="S571" s="229"/>
      <c r="T571" s="230"/>
      <c r="AT571" s="224" t="s">
        <v>146</v>
      </c>
      <c r="AU571" s="224" t="s">
        <v>144</v>
      </c>
      <c r="AV571" s="12" t="s">
        <v>144</v>
      </c>
      <c r="AW571" s="12" t="s">
        <v>35</v>
      </c>
      <c r="AX571" s="12" t="s">
        <v>72</v>
      </c>
      <c r="AY571" s="224" t="s">
        <v>136</v>
      </c>
    </row>
    <row r="572" s="11" customFormat="1">
      <c r="B572" s="215"/>
      <c r="D572" s="216" t="s">
        <v>146</v>
      </c>
      <c r="E572" s="217" t="s">
        <v>5</v>
      </c>
      <c r="F572" s="218" t="s">
        <v>368</v>
      </c>
      <c r="H572" s="217" t="s">
        <v>5</v>
      </c>
      <c r="I572" s="219"/>
      <c r="L572" s="215"/>
      <c r="M572" s="220"/>
      <c r="N572" s="221"/>
      <c r="O572" s="221"/>
      <c r="P572" s="221"/>
      <c r="Q572" s="221"/>
      <c r="R572" s="221"/>
      <c r="S572" s="221"/>
      <c r="T572" s="222"/>
      <c r="AT572" s="217" t="s">
        <v>146</v>
      </c>
      <c r="AU572" s="217" t="s">
        <v>144</v>
      </c>
      <c r="AV572" s="11" t="s">
        <v>17</v>
      </c>
      <c r="AW572" s="11" t="s">
        <v>35</v>
      </c>
      <c r="AX572" s="11" t="s">
        <v>72</v>
      </c>
      <c r="AY572" s="217" t="s">
        <v>136</v>
      </c>
    </row>
    <row r="573" s="12" customFormat="1">
      <c r="B573" s="223"/>
      <c r="D573" s="216" t="s">
        <v>146</v>
      </c>
      <c r="E573" s="224" t="s">
        <v>5</v>
      </c>
      <c r="F573" s="225" t="s">
        <v>369</v>
      </c>
      <c r="H573" s="226">
        <v>32.640000000000001</v>
      </c>
      <c r="I573" s="227"/>
      <c r="L573" s="223"/>
      <c r="M573" s="228"/>
      <c r="N573" s="229"/>
      <c r="O573" s="229"/>
      <c r="P573" s="229"/>
      <c r="Q573" s="229"/>
      <c r="R573" s="229"/>
      <c r="S573" s="229"/>
      <c r="T573" s="230"/>
      <c r="AT573" s="224" t="s">
        <v>146</v>
      </c>
      <c r="AU573" s="224" t="s">
        <v>144</v>
      </c>
      <c r="AV573" s="12" t="s">
        <v>144</v>
      </c>
      <c r="AW573" s="12" t="s">
        <v>35</v>
      </c>
      <c r="AX573" s="12" t="s">
        <v>72</v>
      </c>
      <c r="AY573" s="224" t="s">
        <v>136</v>
      </c>
    </row>
    <row r="574" s="11" customFormat="1">
      <c r="B574" s="215"/>
      <c r="D574" s="216" t="s">
        <v>146</v>
      </c>
      <c r="E574" s="217" t="s">
        <v>5</v>
      </c>
      <c r="F574" s="218" t="s">
        <v>742</v>
      </c>
      <c r="H574" s="217" t="s">
        <v>5</v>
      </c>
      <c r="I574" s="219"/>
      <c r="L574" s="215"/>
      <c r="M574" s="220"/>
      <c r="N574" s="221"/>
      <c r="O574" s="221"/>
      <c r="P574" s="221"/>
      <c r="Q574" s="221"/>
      <c r="R574" s="221"/>
      <c r="S574" s="221"/>
      <c r="T574" s="222"/>
      <c r="AT574" s="217" t="s">
        <v>146</v>
      </c>
      <c r="AU574" s="217" t="s">
        <v>144</v>
      </c>
      <c r="AV574" s="11" t="s">
        <v>17</v>
      </c>
      <c r="AW574" s="11" t="s">
        <v>35</v>
      </c>
      <c r="AX574" s="11" t="s">
        <v>72</v>
      </c>
      <c r="AY574" s="217" t="s">
        <v>136</v>
      </c>
    </row>
    <row r="575" s="12" customFormat="1">
      <c r="B575" s="223"/>
      <c r="D575" s="216" t="s">
        <v>146</v>
      </c>
      <c r="E575" s="224" t="s">
        <v>5</v>
      </c>
      <c r="F575" s="225" t="s">
        <v>743</v>
      </c>
      <c r="H575" s="226">
        <v>3.04</v>
      </c>
      <c r="I575" s="227"/>
      <c r="L575" s="223"/>
      <c r="M575" s="228"/>
      <c r="N575" s="229"/>
      <c r="O575" s="229"/>
      <c r="P575" s="229"/>
      <c r="Q575" s="229"/>
      <c r="R575" s="229"/>
      <c r="S575" s="229"/>
      <c r="T575" s="230"/>
      <c r="AT575" s="224" t="s">
        <v>146</v>
      </c>
      <c r="AU575" s="224" t="s">
        <v>144</v>
      </c>
      <c r="AV575" s="12" t="s">
        <v>144</v>
      </c>
      <c r="AW575" s="12" t="s">
        <v>35</v>
      </c>
      <c r="AX575" s="12" t="s">
        <v>72</v>
      </c>
      <c r="AY575" s="224" t="s">
        <v>136</v>
      </c>
    </row>
    <row r="576" s="13" customFormat="1">
      <c r="B576" s="231"/>
      <c r="D576" s="216" t="s">
        <v>146</v>
      </c>
      <c r="E576" s="232" t="s">
        <v>5</v>
      </c>
      <c r="F576" s="233" t="s">
        <v>203</v>
      </c>
      <c r="H576" s="234">
        <v>90.079999999999998</v>
      </c>
      <c r="I576" s="235"/>
      <c r="L576" s="231"/>
      <c r="M576" s="236"/>
      <c r="N576" s="237"/>
      <c r="O576" s="237"/>
      <c r="P576" s="237"/>
      <c r="Q576" s="237"/>
      <c r="R576" s="237"/>
      <c r="S576" s="237"/>
      <c r="T576" s="238"/>
      <c r="AT576" s="232" t="s">
        <v>146</v>
      </c>
      <c r="AU576" s="232" t="s">
        <v>144</v>
      </c>
      <c r="AV576" s="13" t="s">
        <v>143</v>
      </c>
      <c r="AW576" s="13" t="s">
        <v>35</v>
      </c>
      <c r="AX576" s="13" t="s">
        <v>17</v>
      </c>
      <c r="AY576" s="232" t="s">
        <v>136</v>
      </c>
    </row>
    <row r="577" s="1" customFormat="1" ht="63.75" customHeight="1">
      <c r="B577" s="202"/>
      <c r="C577" s="239" t="s">
        <v>753</v>
      </c>
      <c r="D577" s="239" t="s">
        <v>216</v>
      </c>
      <c r="E577" s="240" t="s">
        <v>754</v>
      </c>
      <c r="F577" s="241" t="s">
        <v>755</v>
      </c>
      <c r="G577" s="242" t="s">
        <v>141</v>
      </c>
      <c r="H577" s="243">
        <v>108.096</v>
      </c>
      <c r="I577" s="244"/>
      <c r="J577" s="245">
        <f>ROUND(I577*H577,2)</f>
        <v>0</v>
      </c>
      <c r="K577" s="241" t="s">
        <v>5</v>
      </c>
      <c r="L577" s="246"/>
      <c r="M577" s="247" t="s">
        <v>5</v>
      </c>
      <c r="N577" s="248" t="s">
        <v>44</v>
      </c>
      <c r="O577" s="48"/>
      <c r="P577" s="212">
        <f>O577*H577</f>
        <v>0</v>
      </c>
      <c r="Q577" s="212">
        <v>0.0055399999999999998</v>
      </c>
      <c r="R577" s="212">
        <f>Q577*H577</f>
        <v>0.59885184000000002</v>
      </c>
      <c r="S577" s="212">
        <v>0</v>
      </c>
      <c r="T577" s="213">
        <f>S577*H577</f>
        <v>0</v>
      </c>
      <c r="AR577" s="25" t="s">
        <v>328</v>
      </c>
      <c r="AT577" s="25" t="s">
        <v>216</v>
      </c>
      <c r="AU577" s="25" t="s">
        <v>144</v>
      </c>
      <c r="AY577" s="25" t="s">
        <v>136</v>
      </c>
      <c r="BE577" s="214">
        <f>IF(N577="základní",J577,0)</f>
        <v>0</v>
      </c>
      <c r="BF577" s="214">
        <f>IF(N577="snížená",J577,0)</f>
        <v>0</v>
      </c>
      <c r="BG577" s="214">
        <f>IF(N577="zákl. přenesená",J577,0)</f>
        <v>0</v>
      </c>
      <c r="BH577" s="214">
        <f>IF(N577="sníž. přenesená",J577,0)</f>
        <v>0</v>
      </c>
      <c r="BI577" s="214">
        <f>IF(N577="nulová",J577,0)</f>
        <v>0</v>
      </c>
      <c r="BJ577" s="25" t="s">
        <v>144</v>
      </c>
      <c r="BK577" s="214">
        <f>ROUND(I577*H577,2)</f>
        <v>0</v>
      </c>
      <c r="BL577" s="25" t="s">
        <v>240</v>
      </c>
      <c r="BM577" s="25" t="s">
        <v>756</v>
      </c>
    </row>
    <row r="578" s="12" customFormat="1">
      <c r="B578" s="223"/>
      <c r="D578" s="216" t="s">
        <v>146</v>
      </c>
      <c r="F578" s="225" t="s">
        <v>757</v>
      </c>
      <c r="H578" s="226">
        <v>108.096</v>
      </c>
      <c r="I578" s="227"/>
      <c r="L578" s="223"/>
      <c r="M578" s="228"/>
      <c r="N578" s="229"/>
      <c r="O578" s="229"/>
      <c r="P578" s="229"/>
      <c r="Q578" s="229"/>
      <c r="R578" s="229"/>
      <c r="S578" s="229"/>
      <c r="T578" s="230"/>
      <c r="AT578" s="224" t="s">
        <v>146</v>
      </c>
      <c r="AU578" s="224" t="s">
        <v>144</v>
      </c>
      <c r="AV578" s="12" t="s">
        <v>144</v>
      </c>
      <c r="AW578" s="12" t="s">
        <v>6</v>
      </c>
      <c r="AX578" s="12" t="s">
        <v>17</v>
      </c>
      <c r="AY578" s="224" t="s">
        <v>136</v>
      </c>
    </row>
    <row r="579" s="1" customFormat="1" ht="25.5" customHeight="1">
      <c r="B579" s="202"/>
      <c r="C579" s="203" t="s">
        <v>758</v>
      </c>
      <c r="D579" s="203" t="s">
        <v>138</v>
      </c>
      <c r="E579" s="204" t="s">
        <v>750</v>
      </c>
      <c r="F579" s="205" t="s">
        <v>751</v>
      </c>
      <c r="G579" s="206" t="s">
        <v>141</v>
      </c>
      <c r="H579" s="207">
        <v>90.079999999999998</v>
      </c>
      <c r="I579" s="208"/>
      <c r="J579" s="209">
        <f>ROUND(I579*H579,2)</f>
        <v>0</v>
      </c>
      <c r="K579" s="205" t="s">
        <v>142</v>
      </c>
      <c r="L579" s="47"/>
      <c r="M579" s="210" t="s">
        <v>5</v>
      </c>
      <c r="N579" s="211" t="s">
        <v>44</v>
      </c>
      <c r="O579" s="48"/>
      <c r="P579" s="212">
        <f>O579*H579</f>
        <v>0</v>
      </c>
      <c r="Q579" s="212">
        <v>0.00040000000000000002</v>
      </c>
      <c r="R579" s="212">
        <f>Q579*H579</f>
        <v>0.036032000000000002</v>
      </c>
      <c r="S579" s="212">
        <v>0</v>
      </c>
      <c r="T579" s="213">
        <f>S579*H579</f>
        <v>0</v>
      </c>
      <c r="AR579" s="25" t="s">
        <v>240</v>
      </c>
      <c r="AT579" s="25" t="s">
        <v>138</v>
      </c>
      <c r="AU579" s="25" t="s">
        <v>144</v>
      </c>
      <c r="AY579" s="25" t="s">
        <v>136</v>
      </c>
      <c r="BE579" s="214">
        <f>IF(N579="základní",J579,0)</f>
        <v>0</v>
      </c>
      <c r="BF579" s="214">
        <f>IF(N579="snížená",J579,0)</f>
        <v>0</v>
      </c>
      <c r="BG579" s="214">
        <f>IF(N579="zákl. přenesená",J579,0)</f>
        <v>0</v>
      </c>
      <c r="BH579" s="214">
        <f>IF(N579="sníž. přenesená",J579,0)</f>
        <v>0</v>
      </c>
      <c r="BI579" s="214">
        <f>IF(N579="nulová",J579,0)</f>
        <v>0</v>
      </c>
      <c r="BJ579" s="25" t="s">
        <v>144</v>
      </c>
      <c r="BK579" s="214">
        <f>ROUND(I579*H579,2)</f>
        <v>0</v>
      </c>
      <c r="BL579" s="25" t="s">
        <v>240</v>
      </c>
      <c r="BM579" s="25" t="s">
        <v>759</v>
      </c>
    </row>
    <row r="580" s="11" customFormat="1">
      <c r="B580" s="215"/>
      <c r="D580" s="216" t="s">
        <v>146</v>
      </c>
      <c r="E580" s="217" t="s">
        <v>5</v>
      </c>
      <c r="F580" s="218" t="s">
        <v>740</v>
      </c>
      <c r="H580" s="217" t="s">
        <v>5</v>
      </c>
      <c r="I580" s="219"/>
      <c r="L580" s="215"/>
      <c r="M580" s="220"/>
      <c r="N580" s="221"/>
      <c r="O580" s="221"/>
      <c r="P580" s="221"/>
      <c r="Q580" s="221"/>
      <c r="R580" s="221"/>
      <c r="S580" s="221"/>
      <c r="T580" s="222"/>
      <c r="AT580" s="217" t="s">
        <v>146</v>
      </c>
      <c r="AU580" s="217" t="s">
        <v>144</v>
      </c>
      <c r="AV580" s="11" t="s">
        <v>17</v>
      </c>
      <c r="AW580" s="11" t="s">
        <v>35</v>
      </c>
      <c r="AX580" s="11" t="s">
        <v>72</v>
      </c>
      <c r="AY580" s="217" t="s">
        <v>136</v>
      </c>
    </row>
    <row r="581" s="12" customFormat="1">
      <c r="B581" s="223"/>
      <c r="D581" s="216" t="s">
        <v>146</v>
      </c>
      <c r="E581" s="224" t="s">
        <v>5</v>
      </c>
      <c r="F581" s="225" t="s">
        <v>741</v>
      </c>
      <c r="H581" s="226">
        <v>54.399999999999999</v>
      </c>
      <c r="I581" s="227"/>
      <c r="L581" s="223"/>
      <c r="M581" s="228"/>
      <c r="N581" s="229"/>
      <c r="O581" s="229"/>
      <c r="P581" s="229"/>
      <c r="Q581" s="229"/>
      <c r="R581" s="229"/>
      <c r="S581" s="229"/>
      <c r="T581" s="230"/>
      <c r="AT581" s="224" t="s">
        <v>146</v>
      </c>
      <c r="AU581" s="224" t="s">
        <v>144</v>
      </c>
      <c r="AV581" s="12" t="s">
        <v>144</v>
      </c>
      <c r="AW581" s="12" t="s">
        <v>35</v>
      </c>
      <c r="AX581" s="12" t="s">
        <v>72</v>
      </c>
      <c r="AY581" s="224" t="s">
        <v>136</v>
      </c>
    </row>
    <row r="582" s="11" customFormat="1">
      <c r="B582" s="215"/>
      <c r="D582" s="216" t="s">
        <v>146</v>
      </c>
      <c r="E582" s="217" t="s">
        <v>5</v>
      </c>
      <c r="F582" s="218" t="s">
        <v>368</v>
      </c>
      <c r="H582" s="217" t="s">
        <v>5</v>
      </c>
      <c r="I582" s="219"/>
      <c r="L582" s="215"/>
      <c r="M582" s="220"/>
      <c r="N582" s="221"/>
      <c r="O582" s="221"/>
      <c r="P582" s="221"/>
      <c r="Q582" s="221"/>
      <c r="R582" s="221"/>
      <c r="S582" s="221"/>
      <c r="T582" s="222"/>
      <c r="AT582" s="217" t="s">
        <v>146</v>
      </c>
      <c r="AU582" s="217" t="s">
        <v>144</v>
      </c>
      <c r="AV582" s="11" t="s">
        <v>17</v>
      </c>
      <c r="AW582" s="11" t="s">
        <v>35</v>
      </c>
      <c r="AX582" s="11" t="s">
        <v>72</v>
      </c>
      <c r="AY582" s="217" t="s">
        <v>136</v>
      </c>
    </row>
    <row r="583" s="12" customFormat="1">
      <c r="B583" s="223"/>
      <c r="D583" s="216" t="s">
        <v>146</v>
      </c>
      <c r="E583" s="224" t="s">
        <v>5</v>
      </c>
      <c r="F583" s="225" t="s">
        <v>369</v>
      </c>
      <c r="H583" s="226">
        <v>32.640000000000001</v>
      </c>
      <c r="I583" s="227"/>
      <c r="L583" s="223"/>
      <c r="M583" s="228"/>
      <c r="N583" s="229"/>
      <c r="O583" s="229"/>
      <c r="P583" s="229"/>
      <c r="Q583" s="229"/>
      <c r="R583" s="229"/>
      <c r="S583" s="229"/>
      <c r="T583" s="230"/>
      <c r="AT583" s="224" t="s">
        <v>146</v>
      </c>
      <c r="AU583" s="224" t="s">
        <v>144</v>
      </c>
      <c r="AV583" s="12" t="s">
        <v>144</v>
      </c>
      <c r="AW583" s="12" t="s">
        <v>35</v>
      </c>
      <c r="AX583" s="12" t="s">
        <v>72</v>
      </c>
      <c r="AY583" s="224" t="s">
        <v>136</v>
      </c>
    </row>
    <row r="584" s="11" customFormat="1">
      <c r="B584" s="215"/>
      <c r="D584" s="216" t="s">
        <v>146</v>
      </c>
      <c r="E584" s="217" t="s">
        <v>5</v>
      </c>
      <c r="F584" s="218" t="s">
        <v>742</v>
      </c>
      <c r="H584" s="217" t="s">
        <v>5</v>
      </c>
      <c r="I584" s="219"/>
      <c r="L584" s="215"/>
      <c r="M584" s="220"/>
      <c r="N584" s="221"/>
      <c r="O584" s="221"/>
      <c r="P584" s="221"/>
      <c r="Q584" s="221"/>
      <c r="R584" s="221"/>
      <c r="S584" s="221"/>
      <c r="T584" s="222"/>
      <c r="AT584" s="217" t="s">
        <v>146</v>
      </c>
      <c r="AU584" s="217" t="s">
        <v>144</v>
      </c>
      <c r="AV584" s="11" t="s">
        <v>17</v>
      </c>
      <c r="AW584" s="11" t="s">
        <v>35</v>
      </c>
      <c r="AX584" s="11" t="s">
        <v>72</v>
      </c>
      <c r="AY584" s="217" t="s">
        <v>136</v>
      </c>
    </row>
    <row r="585" s="12" customFormat="1">
      <c r="B585" s="223"/>
      <c r="D585" s="216" t="s">
        <v>146</v>
      </c>
      <c r="E585" s="224" t="s">
        <v>5</v>
      </c>
      <c r="F585" s="225" t="s">
        <v>743</v>
      </c>
      <c r="H585" s="226">
        <v>3.04</v>
      </c>
      <c r="I585" s="227"/>
      <c r="L585" s="223"/>
      <c r="M585" s="228"/>
      <c r="N585" s="229"/>
      <c r="O585" s="229"/>
      <c r="P585" s="229"/>
      <c r="Q585" s="229"/>
      <c r="R585" s="229"/>
      <c r="S585" s="229"/>
      <c r="T585" s="230"/>
      <c r="AT585" s="224" t="s">
        <v>146</v>
      </c>
      <c r="AU585" s="224" t="s">
        <v>144</v>
      </c>
      <c r="AV585" s="12" t="s">
        <v>144</v>
      </c>
      <c r="AW585" s="12" t="s">
        <v>35</v>
      </c>
      <c r="AX585" s="12" t="s">
        <v>72</v>
      </c>
      <c r="AY585" s="224" t="s">
        <v>136</v>
      </c>
    </row>
    <row r="586" s="13" customFormat="1">
      <c r="B586" s="231"/>
      <c r="D586" s="216" t="s">
        <v>146</v>
      </c>
      <c r="E586" s="232" t="s">
        <v>5</v>
      </c>
      <c r="F586" s="233" t="s">
        <v>203</v>
      </c>
      <c r="H586" s="234">
        <v>90.079999999999998</v>
      </c>
      <c r="I586" s="235"/>
      <c r="L586" s="231"/>
      <c r="M586" s="236"/>
      <c r="N586" s="237"/>
      <c r="O586" s="237"/>
      <c r="P586" s="237"/>
      <c r="Q586" s="237"/>
      <c r="R586" s="237"/>
      <c r="S586" s="237"/>
      <c r="T586" s="238"/>
      <c r="AT586" s="232" t="s">
        <v>146</v>
      </c>
      <c r="AU586" s="232" t="s">
        <v>144</v>
      </c>
      <c r="AV586" s="13" t="s">
        <v>143</v>
      </c>
      <c r="AW586" s="13" t="s">
        <v>35</v>
      </c>
      <c r="AX586" s="13" t="s">
        <v>17</v>
      </c>
      <c r="AY586" s="232" t="s">
        <v>136</v>
      </c>
    </row>
    <row r="587" s="1" customFormat="1" ht="38.25" customHeight="1">
      <c r="B587" s="202"/>
      <c r="C587" s="239" t="s">
        <v>760</v>
      </c>
      <c r="D587" s="239" t="s">
        <v>216</v>
      </c>
      <c r="E587" s="240" t="s">
        <v>761</v>
      </c>
      <c r="F587" s="241" t="s">
        <v>762</v>
      </c>
      <c r="G587" s="242" t="s">
        <v>141</v>
      </c>
      <c r="H587" s="243">
        <v>108.096</v>
      </c>
      <c r="I587" s="244"/>
      <c r="J587" s="245">
        <f>ROUND(I587*H587,2)</f>
        <v>0</v>
      </c>
      <c r="K587" s="241" t="s">
        <v>5</v>
      </c>
      <c r="L587" s="246"/>
      <c r="M587" s="247" t="s">
        <v>5</v>
      </c>
      <c r="N587" s="248" t="s">
        <v>44</v>
      </c>
      <c r="O587" s="48"/>
      <c r="P587" s="212">
        <f>O587*H587</f>
        <v>0</v>
      </c>
      <c r="Q587" s="212">
        <v>0.0044999999999999997</v>
      </c>
      <c r="R587" s="212">
        <f>Q587*H587</f>
        <v>0.48643199999999998</v>
      </c>
      <c r="S587" s="212">
        <v>0</v>
      </c>
      <c r="T587" s="213">
        <f>S587*H587</f>
        <v>0</v>
      </c>
      <c r="AR587" s="25" t="s">
        <v>328</v>
      </c>
      <c r="AT587" s="25" t="s">
        <v>216</v>
      </c>
      <c r="AU587" s="25" t="s">
        <v>144</v>
      </c>
      <c r="AY587" s="25" t="s">
        <v>136</v>
      </c>
      <c r="BE587" s="214">
        <f>IF(N587="základní",J587,0)</f>
        <v>0</v>
      </c>
      <c r="BF587" s="214">
        <f>IF(N587="snížená",J587,0)</f>
        <v>0</v>
      </c>
      <c r="BG587" s="214">
        <f>IF(N587="zákl. přenesená",J587,0)</f>
        <v>0</v>
      </c>
      <c r="BH587" s="214">
        <f>IF(N587="sníž. přenesená",J587,0)</f>
        <v>0</v>
      </c>
      <c r="BI587" s="214">
        <f>IF(N587="nulová",J587,0)</f>
        <v>0</v>
      </c>
      <c r="BJ587" s="25" t="s">
        <v>144</v>
      </c>
      <c r="BK587" s="214">
        <f>ROUND(I587*H587,2)</f>
        <v>0</v>
      </c>
      <c r="BL587" s="25" t="s">
        <v>240</v>
      </c>
      <c r="BM587" s="25" t="s">
        <v>763</v>
      </c>
    </row>
    <row r="588" s="12" customFormat="1">
      <c r="B588" s="223"/>
      <c r="D588" s="216" t="s">
        <v>146</v>
      </c>
      <c r="F588" s="225" t="s">
        <v>757</v>
      </c>
      <c r="H588" s="226">
        <v>108.096</v>
      </c>
      <c r="I588" s="227"/>
      <c r="L588" s="223"/>
      <c r="M588" s="228"/>
      <c r="N588" s="229"/>
      <c r="O588" s="229"/>
      <c r="P588" s="229"/>
      <c r="Q588" s="229"/>
      <c r="R588" s="229"/>
      <c r="S588" s="229"/>
      <c r="T588" s="230"/>
      <c r="AT588" s="224" t="s">
        <v>146</v>
      </c>
      <c r="AU588" s="224" t="s">
        <v>144</v>
      </c>
      <c r="AV588" s="12" t="s">
        <v>144</v>
      </c>
      <c r="AW588" s="12" t="s">
        <v>6</v>
      </c>
      <c r="AX588" s="12" t="s">
        <v>17</v>
      </c>
      <c r="AY588" s="224" t="s">
        <v>136</v>
      </c>
    </row>
    <row r="589" s="1" customFormat="1" ht="38.25" customHeight="1">
      <c r="B589" s="202"/>
      <c r="C589" s="203" t="s">
        <v>764</v>
      </c>
      <c r="D589" s="203" t="s">
        <v>138</v>
      </c>
      <c r="E589" s="204" t="s">
        <v>765</v>
      </c>
      <c r="F589" s="205" t="s">
        <v>766</v>
      </c>
      <c r="G589" s="206" t="s">
        <v>141</v>
      </c>
      <c r="H589" s="207">
        <v>67.560000000000002</v>
      </c>
      <c r="I589" s="208"/>
      <c r="J589" s="209">
        <f>ROUND(I589*H589,2)</f>
        <v>0</v>
      </c>
      <c r="K589" s="205" t="s">
        <v>142</v>
      </c>
      <c r="L589" s="47"/>
      <c r="M589" s="210" t="s">
        <v>5</v>
      </c>
      <c r="N589" s="211" t="s">
        <v>44</v>
      </c>
      <c r="O589" s="48"/>
      <c r="P589" s="212">
        <f>O589*H589</f>
        <v>0</v>
      </c>
      <c r="Q589" s="212">
        <v>0.00068000000000000005</v>
      </c>
      <c r="R589" s="212">
        <f>Q589*H589</f>
        <v>0.045940800000000004</v>
      </c>
      <c r="S589" s="212">
        <v>0</v>
      </c>
      <c r="T589" s="213">
        <f>S589*H589</f>
        <v>0</v>
      </c>
      <c r="AR589" s="25" t="s">
        <v>240</v>
      </c>
      <c r="AT589" s="25" t="s">
        <v>138</v>
      </c>
      <c r="AU589" s="25" t="s">
        <v>144</v>
      </c>
      <c r="AY589" s="25" t="s">
        <v>136</v>
      </c>
      <c r="BE589" s="214">
        <f>IF(N589="základní",J589,0)</f>
        <v>0</v>
      </c>
      <c r="BF589" s="214">
        <f>IF(N589="snížená",J589,0)</f>
        <v>0</v>
      </c>
      <c r="BG589" s="214">
        <f>IF(N589="zákl. přenesená",J589,0)</f>
        <v>0</v>
      </c>
      <c r="BH589" s="214">
        <f>IF(N589="sníž. přenesená",J589,0)</f>
        <v>0</v>
      </c>
      <c r="BI589" s="214">
        <f>IF(N589="nulová",J589,0)</f>
        <v>0</v>
      </c>
      <c r="BJ589" s="25" t="s">
        <v>144</v>
      </c>
      <c r="BK589" s="214">
        <f>ROUND(I589*H589,2)</f>
        <v>0</v>
      </c>
      <c r="BL589" s="25" t="s">
        <v>240</v>
      </c>
      <c r="BM589" s="25" t="s">
        <v>767</v>
      </c>
    </row>
    <row r="590" s="11" customFormat="1">
      <c r="B590" s="215"/>
      <c r="D590" s="216" t="s">
        <v>146</v>
      </c>
      <c r="E590" s="217" t="s">
        <v>5</v>
      </c>
      <c r="F590" s="218" t="s">
        <v>740</v>
      </c>
      <c r="H590" s="217" t="s">
        <v>5</v>
      </c>
      <c r="I590" s="219"/>
      <c r="L590" s="215"/>
      <c r="M590" s="220"/>
      <c r="N590" s="221"/>
      <c r="O590" s="221"/>
      <c r="P590" s="221"/>
      <c r="Q590" s="221"/>
      <c r="R590" s="221"/>
      <c r="S590" s="221"/>
      <c r="T590" s="222"/>
      <c r="AT590" s="217" t="s">
        <v>146</v>
      </c>
      <c r="AU590" s="217" t="s">
        <v>144</v>
      </c>
      <c r="AV590" s="11" t="s">
        <v>17</v>
      </c>
      <c r="AW590" s="11" t="s">
        <v>35</v>
      </c>
      <c r="AX590" s="11" t="s">
        <v>72</v>
      </c>
      <c r="AY590" s="217" t="s">
        <v>136</v>
      </c>
    </row>
    <row r="591" s="12" customFormat="1">
      <c r="B591" s="223"/>
      <c r="D591" s="216" t="s">
        <v>146</v>
      </c>
      <c r="E591" s="224" t="s">
        <v>5</v>
      </c>
      <c r="F591" s="225" t="s">
        <v>768</v>
      </c>
      <c r="H591" s="226">
        <v>65.280000000000001</v>
      </c>
      <c r="I591" s="227"/>
      <c r="L591" s="223"/>
      <c r="M591" s="228"/>
      <c r="N591" s="229"/>
      <c r="O591" s="229"/>
      <c r="P591" s="229"/>
      <c r="Q591" s="229"/>
      <c r="R591" s="229"/>
      <c r="S591" s="229"/>
      <c r="T591" s="230"/>
      <c r="AT591" s="224" t="s">
        <v>146</v>
      </c>
      <c r="AU591" s="224" t="s">
        <v>144</v>
      </c>
      <c r="AV591" s="12" t="s">
        <v>144</v>
      </c>
      <c r="AW591" s="12" t="s">
        <v>35</v>
      </c>
      <c r="AX591" s="12" t="s">
        <v>72</v>
      </c>
      <c r="AY591" s="224" t="s">
        <v>136</v>
      </c>
    </row>
    <row r="592" s="11" customFormat="1">
      <c r="B592" s="215"/>
      <c r="D592" s="216" t="s">
        <v>146</v>
      </c>
      <c r="E592" s="217" t="s">
        <v>5</v>
      </c>
      <c r="F592" s="218" t="s">
        <v>742</v>
      </c>
      <c r="H592" s="217" t="s">
        <v>5</v>
      </c>
      <c r="I592" s="219"/>
      <c r="L592" s="215"/>
      <c r="M592" s="220"/>
      <c r="N592" s="221"/>
      <c r="O592" s="221"/>
      <c r="P592" s="221"/>
      <c r="Q592" s="221"/>
      <c r="R592" s="221"/>
      <c r="S592" s="221"/>
      <c r="T592" s="222"/>
      <c r="AT592" s="217" t="s">
        <v>146</v>
      </c>
      <c r="AU592" s="217" t="s">
        <v>144</v>
      </c>
      <c r="AV592" s="11" t="s">
        <v>17</v>
      </c>
      <c r="AW592" s="11" t="s">
        <v>35</v>
      </c>
      <c r="AX592" s="11" t="s">
        <v>72</v>
      </c>
      <c r="AY592" s="217" t="s">
        <v>136</v>
      </c>
    </row>
    <row r="593" s="12" customFormat="1">
      <c r="B593" s="223"/>
      <c r="D593" s="216" t="s">
        <v>146</v>
      </c>
      <c r="E593" s="224" t="s">
        <v>5</v>
      </c>
      <c r="F593" s="225" t="s">
        <v>769</v>
      </c>
      <c r="H593" s="226">
        <v>2.2799999999999998</v>
      </c>
      <c r="I593" s="227"/>
      <c r="L593" s="223"/>
      <c r="M593" s="228"/>
      <c r="N593" s="229"/>
      <c r="O593" s="229"/>
      <c r="P593" s="229"/>
      <c r="Q593" s="229"/>
      <c r="R593" s="229"/>
      <c r="S593" s="229"/>
      <c r="T593" s="230"/>
      <c r="AT593" s="224" t="s">
        <v>146</v>
      </c>
      <c r="AU593" s="224" t="s">
        <v>144</v>
      </c>
      <c r="AV593" s="12" t="s">
        <v>144</v>
      </c>
      <c r="AW593" s="12" t="s">
        <v>35</v>
      </c>
      <c r="AX593" s="12" t="s">
        <v>72</v>
      </c>
      <c r="AY593" s="224" t="s">
        <v>136</v>
      </c>
    </row>
    <row r="594" s="13" customFormat="1">
      <c r="B594" s="231"/>
      <c r="D594" s="216" t="s">
        <v>146</v>
      </c>
      <c r="E594" s="232" t="s">
        <v>5</v>
      </c>
      <c r="F594" s="233" t="s">
        <v>203</v>
      </c>
      <c r="H594" s="234">
        <v>67.560000000000002</v>
      </c>
      <c r="I594" s="235"/>
      <c r="L594" s="231"/>
      <c r="M594" s="236"/>
      <c r="N594" s="237"/>
      <c r="O594" s="237"/>
      <c r="P594" s="237"/>
      <c r="Q594" s="237"/>
      <c r="R594" s="237"/>
      <c r="S594" s="237"/>
      <c r="T594" s="238"/>
      <c r="AT594" s="232" t="s">
        <v>146</v>
      </c>
      <c r="AU594" s="232" t="s">
        <v>144</v>
      </c>
      <c r="AV594" s="13" t="s">
        <v>143</v>
      </c>
      <c r="AW594" s="13" t="s">
        <v>35</v>
      </c>
      <c r="AX594" s="13" t="s">
        <v>17</v>
      </c>
      <c r="AY594" s="232" t="s">
        <v>136</v>
      </c>
    </row>
    <row r="595" s="1" customFormat="1" ht="38.25" customHeight="1">
      <c r="B595" s="202"/>
      <c r="C595" s="203" t="s">
        <v>770</v>
      </c>
      <c r="D595" s="203" t="s">
        <v>138</v>
      </c>
      <c r="E595" s="204" t="s">
        <v>771</v>
      </c>
      <c r="F595" s="205" t="s">
        <v>772</v>
      </c>
      <c r="G595" s="206" t="s">
        <v>773</v>
      </c>
      <c r="H595" s="257"/>
      <c r="I595" s="208"/>
      <c r="J595" s="209">
        <f>ROUND(I595*H595,2)</f>
        <v>0</v>
      </c>
      <c r="K595" s="205" t="s">
        <v>142</v>
      </c>
      <c r="L595" s="47"/>
      <c r="M595" s="210" t="s">
        <v>5</v>
      </c>
      <c r="N595" s="211" t="s">
        <v>44</v>
      </c>
      <c r="O595" s="48"/>
      <c r="P595" s="212">
        <f>O595*H595</f>
        <v>0</v>
      </c>
      <c r="Q595" s="212">
        <v>0</v>
      </c>
      <c r="R595" s="212">
        <f>Q595*H595</f>
        <v>0</v>
      </c>
      <c r="S595" s="212">
        <v>0</v>
      </c>
      <c r="T595" s="213">
        <f>S595*H595</f>
        <v>0</v>
      </c>
      <c r="AR595" s="25" t="s">
        <v>240</v>
      </c>
      <c r="AT595" s="25" t="s">
        <v>138</v>
      </c>
      <c r="AU595" s="25" t="s">
        <v>144</v>
      </c>
      <c r="AY595" s="25" t="s">
        <v>136</v>
      </c>
      <c r="BE595" s="214">
        <f>IF(N595="základní",J595,0)</f>
        <v>0</v>
      </c>
      <c r="BF595" s="214">
        <f>IF(N595="snížená",J595,0)</f>
        <v>0</v>
      </c>
      <c r="BG595" s="214">
        <f>IF(N595="zákl. přenesená",J595,0)</f>
        <v>0</v>
      </c>
      <c r="BH595" s="214">
        <f>IF(N595="sníž. přenesená",J595,0)</f>
        <v>0</v>
      </c>
      <c r="BI595" s="214">
        <f>IF(N595="nulová",J595,0)</f>
        <v>0</v>
      </c>
      <c r="BJ595" s="25" t="s">
        <v>144</v>
      </c>
      <c r="BK595" s="214">
        <f>ROUND(I595*H595,2)</f>
        <v>0</v>
      </c>
      <c r="BL595" s="25" t="s">
        <v>240</v>
      </c>
      <c r="BM595" s="25" t="s">
        <v>774</v>
      </c>
    </row>
    <row r="596" s="10" customFormat="1" ht="29.88" customHeight="1">
      <c r="B596" s="189"/>
      <c r="D596" s="190" t="s">
        <v>71</v>
      </c>
      <c r="E596" s="200" t="s">
        <v>775</v>
      </c>
      <c r="F596" s="200" t="s">
        <v>776</v>
      </c>
      <c r="I596" s="192"/>
      <c r="J596" s="201">
        <f>BK596</f>
        <v>0</v>
      </c>
      <c r="L596" s="189"/>
      <c r="M596" s="194"/>
      <c r="N596" s="195"/>
      <c r="O596" s="195"/>
      <c r="P596" s="196">
        <f>SUM(P597:P632)</f>
        <v>0</v>
      </c>
      <c r="Q596" s="195"/>
      <c r="R596" s="196">
        <f>SUM(R597:R632)</f>
        <v>0.053019799999999992</v>
      </c>
      <c r="S596" s="195"/>
      <c r="T596" s="197">
        <f>SUM(T597:T632)</f>
        <v>0</v>
      </c>
      <c r="AR596" s="190" t="s">
        <v>144</v>
      </c>
      <c r="AT596" s="198" t="s">
        <v>71</v>
      </c>
      <c r="AU596" s="198" t="s">
        <v>17</v>
      </c>
      <c r="AY596" s="190" t="s">
        <v>136</v>
      </c>
      <c r="BK596" s="199">
        <f>SUM(BK597:BK632)</f>
        <v>0</v>
      </c>
    </row>
    <row r="597" s="1" customFormat="1" ht="25.5" customHeight="1">
      <c r="B597" s="202"/>
      <c r="C597" s="203" t="s">
        <v>777</v>
      </c>
      <c r="D597" s="203" t="s">
        <v>138</v>
      </c>
      <c r="E597" s="204" t="s">
        <v>778</v>
      </c>
      <c r="F597" s="205" t="s">
        <v>779</v>
      </c>
      <c r="G597" s="206" t="s">
        <v>141</v>
      </c>
      <c r="H597" s="207">
        <v>6.9299999999999997</v>
      </c>
      <c r="I597" s="208"/>
      <c r="J597" s="209">
        <f>ROUND(I597*H597,2)</f>
        <v>0</v>
      </c>
      <c r="K597" s="205" t="s">
        <v>142</v>
      </c>
      <c r="L597" s="47"/>
      <c r="M597" s="210" t="s">
        <v>5</v>
      </c>
      <c r="N597" s="211" t="s">
        <v>44</v>
      </c>
      <c r="O597" s="48"/>
      <c r="P597" s="212">
        <f>O597*H597</f>
        <v>0</v>
      </c>
      <c r="Q597" s="212">
        <v>0</v>
      </c>
      <c r="R597" s="212">
        <f>Q597*H597</f>
        <v>0</v>
      </c>
      <c r="S597" s="212">
        <v>0</v>
      </c>
      <c r="T597" s="213">
        <f>S597*H597</f>
        <v>0</v>
      </c>
      <c r="AR597" s="25" t="s">
        <v>240</v>
      </c>
      <c r="AT597" s="25" t="s">
        <v>138</v>
      </c>
      <c r="AU597" s="25" t="s">
        <v>144</v>
      </c>
      <c r="AY597" s="25" t="s">
        <v>136</v>
      </c>
      <c r="BE597" s="214">
        <f>IF(N597="základní",J597,0)</f>
        <v>0</v>
      </c>
      <c r="BF597" s="214">
        <f>IF(N597="snížená",J597,0)</f>
        <v>0</v>
      </c>
      <c r="BG597" s="214">
        <f>IF(N597="zákl. přenesená",J597,0)</f>
        <v>0</v>
      </c>
      <c r="BH597" s="214">
        <f>IF(N597="sníž. přenesená",J597,0)</f>
        <v>0</v>
      </c>
      <c r="BI597" s="214">
        <f>IF(N597="nulová",J597,0)</f>
        <v>0</v>
      </c>
      <c r="BJ597" s="25" t="s">
        <v>144</v>
      </c>
      <c r="BK597" s="214">
        <f>ROUND(I597*H597,2)</f>
        <v>0</v>
      </c>
      <c r="BL597" s="25" t="s">
        <v>240</v>
      </c>
      <c r="BM597" s="25" t="s">
        <v>780</v>
      </c>
    </row>
    <row r="598" s="11" customFormat="1">
      <c r="B598" s="215"/>
      <c r="D598" s="216" t="s">
        <v>146</v>
      </c>
      <c r="E598" s="217" t="s">
        <v>5</v>
      </c>
      <c r="F598" s="218" t="s">
        <v>292</v>
      </c>
      <c r="H598" s="217" t="s">
        <v>5</v>
      </c>
      <c r="I598" s="219"/>
      <c r="L598" s="215"/>
      <c r="M598" s="220"/>
      <c r="N598" s="221"/>
      <c r="O598" s="221"/>
      <c r="P598" s="221"/>
      <c r="Q598" s="221"/>
      <c r="R598" s="221"/>
      <c r="S598" s="221"/>
      <c r="T598" s="222"/>
      <c r="AT598" s="217" t="s">
        <v>146</v>
      </c>
      <c r="AU598" s="217" t="s">
        <v>144</v>
      </c>
      <c r="AV598" s="11" t="s">
        <v>17</v>
      </c>
      <c r="AW598" s="11" t="s">
        <v>35</v>
      </c>
      <c r="AX598" s="11" t="s">
        <v>72</v>
      </c>
      <c r="AY598" s="217" t="s">
        <v>136</v>
      </c>
    </row>
    <row r="599" s="12" customFormat="1">
      <c r="B599" s="223"/>
      <c r="D599" s="216" t="s">
        <v>146</v>
      </c>
      <c r="E599" s="224" t="s">
        <v>5</v>
      </c>
      <c r="F599" s="225" t="s">
        <v>293</v>
      </c>
      <c r="H599" s="226">
        <v>4.5</v>
      </c>
      <c r="I599" s="227"/>
      <c r="L599" s="223"/>
      <c r="M599" s="228"/>
      <c r="N599" s="229"/>
      <c r="O599" s="229"/>
      <c r="P599" s="229"/>
      <c r="Q599" s="229"/>
      <c r="R599" s="229"/>
      <c r="S599" s="229"/>
      <c r="T599" s="230"/>
      <c r="AT599" s="224" t="s">
        <v>146</v>
      </c>
      <c r="AU599" s="224" t="s">
        <v>144</v>
      </c>
      <c r="AV599" s="12" t="s">
        <v>144</v>
      </c>
      <c r="AW599" s="12" t="s">
        <v>35</v>
      </c>
      <c r="AX599" s="12" t="s">
        <v>72</v>
      </c>
      <c r="AY599" s="224" t="s">
        <v>136</v>
      </c>
    </row>
    <row r="600" s="11" customFormat="1">
      <c r="B600" s="215"/>
      <c r="D600" s="216" t="s">
        <v>146</v>
      </c>
      <c r="E600" s="217" t="s">
        <v>5</v>
      </c>
      <c r="F600" s="218" t="s">
        <v>781</v>
      </c>
      <c r="H600" s="217" t="s">
        <v>5</v>
      </c>
      <c r="I600" s="219"/>
      <c r="L600" s="215"/>
      <c r="M600" s="220"/>
      <c r="N600" s="221"/>
      <c r="O600" s="221"/>
      <c r="P600" s="221"/>
      <c r="Q600" s="221"/>
      <c r="R600" s="221"/>
      <c r="S600" s="221"/>
      <c r="T600" s="222"/>
      <c r="AT600" s="217" t="s">
        <v>146</v>
      </c>
      <c r="AU600" s="217" t="s">
        <v>144</v>
      </c>
      <c r="AV600" s="11" t="s">
        <v>17</v>
      </c>
      <c r="AW600" s="11" t="s">
        <v>35</v>
      </c>
      <c r="AX600" s="11" t="s">
        <v>72</v>
      </c>
      <c r="AY600" s="217" t="s">
        <v>136</v>
      </c>
    </row>
    <row r="601" s="12" customFormat="1">
      <c r="B601" s="223"/>
      <c r="D601" s="216" t="s">
        <v>146</v>
      </c>
      <c r="E601" s="224" t="s">
        <v>5</v>
      </c>
      <c r="F601" s="225" t="s">
        <v>782</v>
      </c>
      <c r="H601" s="226">
        <v>2.4300000000000002</v>
      </c>
      <c r="I601" s="227"/>
      <c r="L601" s="223"/>
      <c r="M601" s="228"/>
      <c r="N601" s="229"/>
      <c r="O601" s="229"/>
      <c r="P601" s="229"/>
      <c r="Q601" s="229"/>
      <c r="R601" s="229"/>
      <c r="S601" s="229"/>
      <c r="T601" s="230"/>
      <c r="AT601" s="224" t="s">
        <v>146</v>
      </c>
      <c r="AU601" s="224" t="s">
        <v>144</v>
      </c>
      <c r="AV601" s="12" t="s">
        <v>144</v>
      </c>
      <c r="AW601" s="12" t="s">
        <v>35</v>
      </c>
      <c r="AX601" s="12" t="s">
        <v>72</v>
      </c>
      <c r="AY601" s="224" t="s">
        <v>136</v>
      </c>
    </row>
    <row r="602" s="13" customFormat="1">
      <c r="B602" s="231"/>
      <c r="D602" s="216" t="s">
        <v>146</v>
      </c>
      <c r="E602" s="232" t="s">
        <v>5</v>
      </c>
      <c r="F602" s="233" t="s">
        <v>203</v>
      </c>
      <c r="H602" s="234">
        <v>6.9299999999999997</v>
      </c>
      <c r="I602" s="235"/>
      <c r="L602" s="231"/>
      <c r="M602" s="236"/>
      <c r="N602" s="237"/>
      <c r="O602" s="237"/>
      <c r="P602" s="237"/>
      <c r="Q602" s="237"/>
      <c r="R602" s="237"/>
      <c r="S602" s="237"/>
      <c r="T602" s="238"/>
      <c r="AT602" s="232" t="s">
        <v>146</v>
      </c>
      <c r="AU602" s="232" t="s">
        <v>144</v>
      </c>
      <c r="AV602" s="13" t="s">
        <v>143</v>
      </c>
      <c r="AW602" s="13" t="s">
        <v>35</v>
      </c>
      <c r="AX602" s="13" t="s">
        <v>17</v>
      </c>
      <c r="AY602" s="232" t="s">
        <v>136</v>
      </c>
    </row>
    <row r="603" s="1" customFormat="1" ht="16.5" customHeight="1">
      <c r="B603" s="202"/>
      <c r="C603" s="239" t="s">
        <v>783</v>
      </c>
      <c r="D603" s="239" t="s">
        <v>216</v>
      </c>
      <c r="E603" s="240" t="s">
        <v>745</v>
      </c>
      <c r="F603" s="241" t="s">
        <v>746</v>
      </c>
      <c r="G603" s="242" t="s">
        <v>180</v>
      </c>
      <c r="H603" s="243">
        <v>0.002</v>
      </c>
      <c r="I603" s="244"/>
      <c r="J603" s="245">
        <f>ROUND(I603*H603,2)</f>
        <v>0</v>
      </c>
      <c r="K603" s="241" t="s">
        <v>142</v>
      </c>
      <c r="L603" s="246"/>
      <c r="M603" s="247" t="s">
        <v>5</v>
      </c>
      <c r="N603" s="248" t="s">
        <v>44</v>
      </c>
      <c r="O603" s="48"/>
      <c r="P603" s="212">
        <f>O603*H603</f>
        <v>0</v>
      </c>
      <c r="Q603" s="212">
        <v>1</v>
      </c>
      <c r="R603" s="212">
        <f>Q603*H603</f>
        <v>0.002</v>
      </c>
      <c r="S603" s="212">
        <v>0</v>
      </c>
      <c r="T603" s="213">
        <f>S603*H603</f>
        <v>0</v>
      </c>
      <c r="AR603" s="25" t="s">
        <v>328</v>
      </c>
      <c r="AT603" s="25" t="s">
        <v>216</v>
      </c>
      <c r="AU603" s="25" t="s">
        <v>144</v>
      </c>
      <c r="AY603" s="25" t="s">
        <v>136</v>
      </c>
      <c r="BE603" s="214">
        <f>IF(N603="základní",J603,0)</f>
        <v>0</v>
      </c>
      <c r="BF603" s="214">
        <f>IF(N603="snížená",J603,0)</f>
        <v>0</v>
      </c>
      <c r="BG603" s="214">
        <f>IF(N603="zákl. přenesená",J603,0)</f>
        <v>0</v>
      </c>
      <c r="BH603" s="214">
        <f>IF(N603="sníž. přenesená",J603,0)</f>
        <v>0</v>
      </c>
      <c r="BI603" s="214">
        <f>IF(N603="nulová",J603,0)</f>
        <v>0</v>
      </c>
      <c r="BJ603" s="25" t="s">
        <v>144</v>
      </c>
      <c r="BK603" s="214">
        <f>ROUND(I603*H603,2)</f>
        <v>0</v>
      </c>
      <c r="BL603" s="25" t="s">
        <v>240</v>
      </c>
      <c r="BM603" s="25" t="s">
        <v>784</v>
      </c>
    </row>
    <row r="604" s="12" customFormat="1">
      <c r="B604" s="223"/>
      <c r="D604" s="216" t="s">
        <v>146</v>
      </c>
      <c r="F604" s="225" t="s">
        <v>785</v>
      </c>
      <c r="H604" s="226">
        <v>0.002</v>
      </c>
      <c r="I604" s="227"/>
      <c r="L604" s="223"/>
      <c r="M604" s="228"/>
      <c r="N604" s="229"/>
      <c r="O604" s="229"/>
      <c r="P604" s="229"/>
      <c r="Q604" s="229"/>
      <c r="R604" s="229"/>
      <c r="S604" s="229"/>
      <c r="T604" s="230"/>
      <c r="AT604" s="224" t="s">
        <v>146</v>
      </c>
      <c r="AU604" s="224" t="s">
        <v>144</v>
      </c>
      <c r="AV604" s="12" t="s">
        <v>144</v>
      </c>
      <c r="AW604" s="12" t="s">
        <v>6</v>
      </c>
      <c r="AX604" s="12" t="s">
        <v>17</v>
      </c>
      <c r="AY604" s="224" t="s">
        <v>136</v>
      </c>
    </row>
    <row r="605" s="1" customFormat="1" ht="25.5" customHeight="1">
      <c r="B605" s="202"/>
      <c r="C605" s="203" t="s">
        <v>786</v>
      </c>
      <c r="D605" s="203" t="s">
        <v>138</v>
      </c>
      <c r="E605" s="204" t="s">
        <v>787</v>
      </c>
      <c r="F605" s="205" t="s">
        <v>788</v>
      </c>
      <c r="G605" s="206" t="s">
        <v>141</v>
      </c>
      <c r="H605" s="207">
        <v>6.9299999999999997</v>
      </c>
      <c r="I605" s="208"/>
      <c r="J605" s="209">
        <f>ROUND(I605*H605,2)</f>
        <v>0</v>
      </c>
      <c r="K605" s="205" t="s">
        <v>142</v>
      </c>
      <c r="L605" s="47"/>
      <c r="M605" s="210" t="s">
        <v>5</v>
      </c>
      <c r="N605" s="211" t="s">
        <v>44</v>
      </c>
      <c r="O605" s="48"/>
      <c r="P605" s="212">
        <f>O605*H605</f>
        <v>0</v>
      </c>
      <c r="Q605" s="212">
        <v>0</v>
      </c>
      <c r="R605" s="212">
        <f>Q605*H605</f>
        <v>0</v>
      </c>
      <c r="S605" s="212">
        <v>0</v>
      </c>
      <c r="T605" s="213">
        <f>S605*H605</f>
        <v>0</v>
      </c>
      <c r="AR605" s="25" t="s">
        <v>240</v>
      </c>
      <c r="AT605" s="25" t="s">
        <v>138</v>
      </c>
      <c r="AU605" s="25" t="s">
        <v>144</v>
      </c>
      <c r="AY605" s="25" t="s">
        <v>136</v>
      </c>
      <c r="BE605" s="214">
        <f>IF(N605="základní",J605,0)</f>
        <v>0</v>
      </c>
      <c r="BF605" s="214">
        <f>IF(N605="snížená",J605,0)</f>
        <v>0</v>
      </c>
      <c r="BG605" s="214">
        <f>IF(N605="zákl. přenesená",J605,0)</f>
        <v>0</v>
      </c>
      <c r="BH605" s="214">
        <f>IF(N605="sníž. přenesená",J605,0)</f>
        <v>0</v>
      </c>
      <c r="BI605" s="214">
        <f>IF(N605="nulová",J605,0)</f>
        <v>0</v>
      </c>
      <c r="BJ605" s="25" t="s">
        <v>144</v>
      </c>
      <c r="BK605" s="214">
        <f>ROUND(I605*H605,2)</f>
        <v>0</v>
      </c>
      <c r="BL605" s="25" t="s">
        <v>240</v>
      </c>
      <c r="BM605" s="25" t="s">
        <v>789</v>
      </c>
    </row>
    <row r="606" s="1" customFormat="1" ht="25.5" customHeight="1">
      <c r="B606" s="202"/>
      <c r="C606" s="239" t="s">
        <v>790</v>
      </c>
      <c r="D606" s="239" t="s">
        <v>216</v>
      </c>
      <c r="E606" s="240" t="s">
        <v>791</v>
      </c>
      <c r="F606" s="241" t="s">
        <v>792</v>
      </c>
      <c r="G606" s="242" t="s">
        <v>141</v>
      </c>
      <c r="H606" s="243">
        <v>7.9699999999999998</v>
      </c>
      <c r="I606" s="244"/>
      <c r="J606" s="245">
        <f>ROUND(I606*H606,2)</f>
        <v>0</v>
      </c>
      <c r="K606" s="241" t="s">
        <v>5</v>
      </c>
      <c r="L606" s="246"/>
      <c r="M606" s="247" t="s">
        <v>5</v>
      </c>
      <c r="N606" s="248" t="s">
        <v>44</v>
      </c>
      <c r="O606" s="48"/>
      <c r="P606" s="212">
        <f>O606*H606</f>
        <v>0</v>
      </c>
      <c r="Q606" s="212">
        <v>0.0035000000000000001</v>
      </c>
      <c r="R606" s="212">
        <f>Q606*H606</f>
        <v>0.027895</v>
      </c>
      <c r="S606" s="212">
        <v>0</v>
      </c>
      <c r="T606" s="213">
        <f>S606*H606</f>
        <v>0</v>
      </c>
      <c r="AR606" s="25" t="s">
        <v>328</v>
      </c>
      <c r="AT606" s="25" t="s">
        <v>216</v>
      </c>
      <c r="AU606" s="25" t="s">
        <v>144</v>
      </c>
      <c r="AY606" s="25" t="s">
        <v>136</v>
      </c>
      <c r="BE606" s="214">
        <f>IF(N606="základní",J606,0)</f>
        <v>0</v>
      </c>
      <c r="BF606" s="214">
        <f>IF(N606="snížená",J606,0)</f>
        <v>0</v>
      </c>
      <c r="BG606" s="214">
        <f>IF(N606="zákl. přenesená",J606,0)</f>
        <v>0</v>
      </c>
      <c r="BH606" s="214">
        <f>IF(N606="sníž. přenesená",J606,0)</f>
        <v>0</v>
      </c>
      <c r="BI606" s="214">
        <f>IF(N606="nulová",J606,0)</f>
        <v>0</v>
      </c>
      <c r="BJ606" s="25" t="s">
        <v>144</v>
      </c>
      <c r="BK606" s="214">
        <f>ROUND(I606*H606,2)</f>
        <v>0</v>
      </c>
      <c r="BL606" s="25" t="s">
        <v>240</v>
      </c>
      <c r="BM606" s="25" t="s">
        <v>793</v>
      </c>
    </row>
    <row r="607" s="12" customFormat="1">
      <c r="B607" s="223"/>
      <c r="D607" s="216" t="s">
        <v>146</v>
      </c>
      <c r="F607" s="225" t="s">
        <v>794</v>
      </c>
      <c r="H607" s="226">
        <v>7.9699999999999998</v>
      </c>
      <c r="I607" s="227"/>
      <c r="L607" s="223"/>
      <c r="M607" s="228"/>
      <c r="N607" s="229"/>
      <c r="O607" s="229"/>
      <c r="P607" s="229"/>
      <c r="Q607" s="229"/>
      <c r="R607" s="229"/>
      <c r="S607" s="229"/>
      <c r="T607" s="230"/>
      <c r="AT607" s="224" t="s">
        <v>146</v>
      </c>
      <c r="AU607" s="224" t="s">
        <v>144</v>
      </c>
      <c r="AV607" s="12" t="s">
        <v>144</v>
      </c>
      <c r="AW607" s="12" t="s">
        <v>6</v>
      </c>
      <c r="AX607" s="12" t="s">
        <v>17</v>
      </c>
      <c r="AY607" s="224" t="s">
        <v>136</v>
      </c>
    </row>
    <row r="608" s="1" customFormat="1" ht="25.5" customHeight="1">
      <c r="B608" s="202"/>
      <c r="C608" s="203" t="s">
        <v>795</v>
      </c>
      <c r="D608" s="203" t="s">
        <v>138</v>
      </c>
      <c r="E608" s="204" t="s">
        <v>796</v>
      </c>
      <c r="F608" s="205" t="s">
        <v>797</v>
      </c>
      <c r="G608" s="206" t="s">
        <v>141</v>
      </c>
      <c r="H608" s="207">
        <v>6.9299999999999997</v>
      </c>
      <c r="I608" s="208"/>
      <c r="J608" s="209">
        <f>ROUND(I608*H608,2)</f>
        <v>0</v>
      </c>
      <c r="K608" s="205" t="s">
        <v>142</v>
      </c>
      <c r="L608" s="47"/>
      <c r="M608" s="210" t="s">
        <v>5</v>
      </c>
      <c r="N608" s="211" t="s">
        <v>44</v>
      </c>
      <c r="O608" s="48"/>
      <c r="P608" s="212">
        <f>O608*H608</f>
        <v>0</v>
      </c>
      <c r="Q608" s="212">
        <v>0</v>
      </c>
      <c r="R608" s="212">
        <f>Q608*H608</f>
        <v>0</v>
      </c>
      <c r="S608" s="212">
        <v>0</v>
      </c>
      <c r="T608" s="213">
        <f>S608*H608</f>
        <v>0</v>
      </c>
      <c r="AR608" s="25" t="s">
        <v>240</v>
      </c>
      <c r="AT608" s="25" t="s">
        <v>138</v>
      </c>
      <c r="AU608" s="25" t="s">
        <v>144</v>
      </c>
      <c r="AY608" s="25" t="s">
        <v>136</v>
      </c>
      <c r="BE608" s="214">
        <f>IF(N608="základní",J608,0)</f>
        <v>0</v>
      </c>
      <c r="BF608" s="214">
        <f>IF(N608="snížená",J608,0)</f>
        <v>0</v>
      </c>
      <c r="BG608" s="214">
        <f>IF(N608="zákl. přenesená",J608,0)</f>
        <v>0</v>
      </c>
      <c r="BH608" s="214">
        <f>IF(N608="sníž. přenesená",J608,0)</f>
        <v>0</v>
      </c>
      <c r="BI608" s="214">
        <f>IF(N608="nulová",J608,0)</f>
        <v>0</v>
      </c>
      <c r="BJ608" s="25" t="s">
        <v>144</v>
      </c>
      <c r="BK608" s="214">
        <f>ROUND(I608*H608,2)</f>
        <v>0</v>
      </c>
      <c r="BL608" s="25" t="s">
        <v>240</v>
      </c>
      <c r="BM608" s="25" t="s">
        <v>798</v>
      </c>
    </row>
    <row r="609" s="1" customFormat="1" ht="16.5" customHeight="1">
      <c r="B609" s="202"/>
      <c r="C609" s="239" t="s">
        <v>799</v>
      </c>
      <c r="D609" s="239" t="s">
        <v>216</v>
      </c>
      <c r="E609" s="240" t="s">
        <v>800</v>
      </c>
      <c r="F609" s="241" t="s">
        <v>801</v>
      </c>
      <c r="G609" s="242" t="s">
        <v>141</v>
      </c>
      <c r="H609" s="243">
        <v>7.9699999999999998</v>
      </c>
      <c r="I609" s="244"/>
      <c r="J609" s="245">
        <f>ROUND(I609*H609,2)</f>
        <v>0</v>
      </c>
      <c r="K609" s="241" t="s">
        <v>142</v>
      </c>
      <c r="L609" s="246"/>
      <c r="M609" s="247" t="s">
        <v>5</v>
      </c>
      <c r="N609" s="248" t="s">
        <v>44</v>
      </c>
      <c r="O609" s="48"/>
      <c r="P609" s="212">
        <f>O609*H609</f>
        <v>0</v>
      </c>
      <c r="Q609" s="212">
        <v>0.0025400000000000002</v>
      </c>
      <c r="R609" s="212">
        <f>Q609*H609</f>
        <v>0.020243799999999999</v>
      </c>
      <c r="S609" s="212">
        <v>0</v>
      </c>
      <c r="T609" s="213">
        <f>S609*H609</f>
        <v>0</v>
      </c>
      <c r="AR609" s="25" t="s">
        <v>328</v>
      </c>
      <c r="AT609" s="25" t="s">
        <v>216</v>
      </c>
      <c r="AU609" s="25" t="s">
        <v>144</v>
      </c>
      <c r="AY609" s="25" t="s">
        <v>136</v>
      </c>
      <c r="BE609" s="214">
        <f>IF(N609="základní",J609,0)</f>
        <v>0</v>
      </c>
      <c r="BF609" s="214">
        <f>IF(N609="snížená",J609,0)</f>
        <v>0</v>
      </c>
      <c r="BG609" s="214">
        <f>IF(N609="zákl. přenesená",J609,0)</f>
        <v>0</v>
      </c>
      <c r="BH609" s="214">
        <f>IF(N609="sníž. přenesená",J609,0)</f>
        <v>0</v>
      </c>
      <c r="BI609" s="214">
        <f>IF(N609="nulová",J609,0)</f>
        <v>0</v>
      </c>
      <c r="BJ609" s="25" t="s">
        <v>144</v>
      </c>
      <c r="BK609" s="214">
        <f>ROUND(I609*H609,2)</f>
        <v>0</v>
      </c>
      <c r="BL609" s="25" t="s">
        <v>240</v>
      </c>
      <c r="BM609" s="25" t="s">
        <v>802</v>
      </c>
    </row>
    <row r="610" s="12" customFormat="1">
      <c r="B610" s="223"/>
      <c r="D610" s="216" t="s">
        <v>146</v>
      </c>
      <c r="F610" s="225" t="s">
        <v>794</v>
      </c>
      <c r="H610" s="226">
        <v>7.9699999999999998</v>
      </c>
      <c r="I610" s="227"/>
      <c r="L610" s="223"/>
      <c r="M610" s="228"/>
      <c r="N610" s="229"/>
      <c r="O610" s="229"/>
      <c r="P610" s="229"/>
      <c r="Q610" s="229"/>
      <c r="R610" s="229"/>
      <c r="S610" s="229"/>
      <c r="T610" s="230"/>
      <c r="AT610" s="224" t="s">
        <v>146</v>
      </c>
      <c r="AU610" s="224" t="s">
        <v>144</v>
      </c>
      <c r="AV610" s="12" t="s">
        <v>144</v>
      </c>
      <c r="AW610" s="12" t="s">
        <v>6</v>
      </c>
      <c r="AX610" s="12" t="s">
        <v>17</v>
      </c>
      <c r="AY610" s="224" t="s">
        <v>136</v>
      </c>
    </row>
    <row r="611" s="1" customFormat="1" ht="25.5" customHeight="1">
      <c r="B611" s="202"/>
      <c r="C611" s="203" t="s">
        <v>803</v>
      </c>
      <c r="D611" s="203" t="s">
        <v>138</v>
      </c>
      <c r="E611" s="204" t="s">
        <v>804</v>
      </c>
      <c r="F611" s="205" t="s">
        <v>805</v>
      </c>
      <c r="G611" s="206" t="s">
        <v>207</v>
      </c>
      <c r="H611" s="207">
        <v>13.859999999999999</v>
      </c>
      <c r="I611" s="208"/>
      <c r="J611" s="209">
        <f>ROUND(I611*H611,2)</f>
        <v>0</v>
      </c>
      <c r="K611" s="205" t="s">
        <v>142</v>
      </c>
      <c r="L611" s="47"/>
      <c r="M611" s="210" t="s">
        <v>5</v>
      </c>
      <c r="N611" s="211" t="s">
        <v>44</v>
      </c>
      <c r="O611" s="48"/>
      <c r="P611" s="212">
        <f>O611*H611</f>
        <v>0</v>
      </c>
      <c r="Q611" s="212">
        <v>0</v>
      </c>
      <c r="R611" s="212">
        <f>Q611*H611</f>
        <v>0</v>
      </c>
      <c r="S611" s="212">
        <v>0</v>
      </c>
      <c r="T611" s="213">
        <f>S611*H611</f>
        <v>0</v>
      </c>
      <c r="AR611" s="25" t="s">
        <v>240</v>
      </c>
      <c r="AT611" s="25" t="s">
        <v>138</v>
      </c>
      <c r="AU611" s="25" t="s">
        <v>144</v>
      </c>
      <c r="AY611" s="25" t="s">
        <v>136</v>
      </c>
      <c r="BE611" s="214">
        <f>IF(N611="základní",J611,0)</f>
        <v>0</v>
      </c>
      <c r="BF611" s="214">
        <f>IF(N611="snížená",J611,0)</f>
        <v>0</v>
      </c>
      <c r="BG611" s="214">
        <f>IF(N611="zákl. přenesená",J611,0)</f>
        <v>0</v>
      </c>
      <c r="BH611" s="214">
        <f>IF(N611="sníž. přenesená",J611,0)</f>
        <v>0</v>
      </c>
      <c r="BI611" s="214">
        <f>IF(N611="nulová",J611,0)</f>
        <v>0</v>
      </c>
      <c r="BJ611" s="25" t="s">
        <v>144</v>
      </c>
      <c r="BK611" s="214">
        <f>ROUND(I611*H611,2)</f>
        <v>0</v>
      </c>
      <c r="BL611" s="25" t="s">
        <v>240</v>
      </c>
      <c r="BM611" s="25" t="s">
        <v>806</v>
      </c>
    </row>
    <row r="612" s="11" customFormat="1">
      <c r="B612" s="215"/>
      <c r="D612" s="216" t="s">
        <v>146</v>
      </c>
      <c r="E612" s="217" t="s">
        <v>5</v>
      </c>
      <c r="F612" s="218" t="s">
        <v>807</v>
      </c>
      <c r="H612" s="217" t="s">
        <v>5</v>
      </c>
      <c r="I612" s="219"/>
      <c r="L612" s="215"/>
      <c r="M612" s="220"/>
      <c r="N612" s="221"/>
      <c r="O612" s="221"/>
      <c r="P612" s="221"/>
      <c r="Q612" s="221"/>
      <c r="R612" s="221"/>
      <c r="S612" s="221"/>
      <c r="T612" s="222"/>
      <c r="AT612" s="217" t="s">
        <v>146</v>
      </c>
      <c r="AU612" s="217" t="s">
        <v>144</v>
      </c>
      <c r="AV612" s="11" t="s">
        <v>17</v>
      </c>
      <c r="AW612" s="11" t="s">
        <v>35</v>
      </c>
      <c r="AX612" s="11" t="s">
        <v>72</v>
      </c>
      <c r="AY612" s="217" t="s">
        <v>136</v>
      </c>
    </row>
    <row r="613" s="12" customFormat="1">
      <c r="B613" s="223"/>
      <c r="D613" s="216" t="s">
        <v>146</v>
      </c>
      <c r="E613" s="224" t="s">
        <v>5</v>
      </c>
      <c r="F613" s="225" t="s">
        <v>808</v>
      </c>
      <c r="H613" s="226">
        <v>13.859999999999999</v>
      </c>
      <c r="I613" s="227"/>
      <c r="L613" s="223"/>
      <c r="M613" s="228"/>
      <c r="N613" s="229"/>
      <c r="O613" s="229"/>
      <c r="P613" s="229"/>
      <c r="Q613" s="229"/>
      <c r="R613" s="229"/>
      <c r="S613" s="229"/>
      <c r="T613" s="230"/>
      <c r="AT613" s="224" t="s">
        <v>146</v>
      </c>
      <c r="AU613" s="224" t="s">
        <v>144</v>
      </c>
      <c r="AV613" s="12" t="s">
        <v>144</v>
      </c>
      <c r="AW613" s="12" t="s">
        <v>35</v>
      </c>
      <c r="AX613" s="12" t="s">
        <v>17</v>
      </c>
      <c r="AY613" s="224" t="s">
        <v>136</v>
      </c>
    </row>
    <row r="614" s="1" customFormat="1" ht="38.25" customHeight="1">
      <c r="B614" s="202"/>
      <c r="C614" s="203" t="s">
        <v>809</v>
      </c>
      <c r="D614" s="203" t="s">
        <v>138</v>
      </c>
      <c r="E614" s="204" t="s">
        <v>810</v>
      </c>
      <c r="F614" s="205" t="s">
        <v>811</v>
      </c>
      <c r="G614" s="206" t="s">
        <v>141</v>
      </c>
      <c r="H614" s="207">
        <v>4.0199999999999996</v>
      </c>
      <c r="I614" s="208"/>
      <c r="J614" s="209">
        <f>ROUND(I614*H614,2)</f>
        <v>0</v>
      </c>
      <c r="K614" s="205" t="s">
        <v>142</v>
      </c>
      <c r="L614" s="47"/>
      <c r="M614" s="210" t="s">
        <v>5</v>
      </c>
      <c r="N614" s="211" t="s">
        <v>44</v>
      </c>
      <c r="O614" s="48"/>
      <c r="P614" s="212">
        <f>O614*H614</f>
        <v>0</v>
      </c>
      <c r="Q614" s="212">
        <v>0</v>
      </c>
      <c r="R614" s="212">
        <f>Q614*H614</f>
        <v>0</v>
      </c>
      <c r="S614" s="212">
        <v>0</v>
      </c>
      <c r="T614" s="213">
        <f>S614*H614</f>
        <v>0</v>
      </c>
      <c r="AR614" s="25" t="s">
        <v>240</v>
      </c>
      <c r="AT614" s="25" t="s">
        <v>138</v>
      </c>
      <c r="AU614" s="25" t="s">
        <v>144</v>
      </c>
      <c r="AY614" s="25" t="s">
        <v>136</v>
      </c>
      <c r="BE614" s="214">
        <f>IF(N614="základní",J614,0)</f>
        <v>0</v>
      </c>
      <c r="BF614" s="214">
        <f>IF(N614="snížená",J614,0)</f>
        <v>0</v>
      </c>
      <c r="BG614" s="214">
        <f>IF(N614="zákl. přenesená",J614,0)</f>
        <v>0</v>
      </c>
      <c r="BH614" s="214">
        <f>IF(N614="sníž. přenesená",J614,0)</f>
        <v>0</v>
      </c>
      <c r="BI614" s="214">
        <f>IF(N614="nulová",J614,0)</f>
        <v>0</v>
      </c>
      <c r="BJ614" s="25" t="s">
        <v>144</v>
      </c>
      <c r="BK614" s="214">
        <f>ROUND(I614*H614,2)</f>
        <v>0</v>
      </c>
      <c r="BL614" s="25" t="s">
        <v>240</v>
      </c>
      <c r="BM614" s="25" t="s">
        <v>812</v>
      </c>
    </row>
    <row r="615" s="11" customFormat="1">
      <c r="B615" s="215"/>
      <c r="D615" s="216" t="s">
        <v>146</v>
      </c>
      <c r="E615" s="217" t="s">
        <v>5</v>
      </c>
      <c r="F615" s="218" t="s">
        <v>813</v>
      </c>
      <c r="H615" s="217" t="s">
        <v>5</v>
      </c>
      <c r="I615" s="219"/>
      <c r="L615" s="215"/>
      <c r="M615" s="220"/>
      <c r="N615" s="221"/>
      <c r="O615" s="221"/>
      <c r="P615" s="221"/>
      <c r="Q615" s="221"/>
      <c r="R615" s="221"/>
      <c r="S615" s="221"/>
      <c r="T615" s="222"/>
      <c r="AT615" s="217" t="s">
        <v>146</v>
      </c>
      <c r="AU615" s="217" t="s">
        <v>144</v>
      </c>
      <c r="AV615" s="11" t="s">
        <v>17</v>
      </c>
      <c r="AW615" s="11" t="s">
        <v>35</v>
      </c>
      <c r="AX615" s="11" t="s">
        <v>72</v>
      </c>
      <c r="AY615" s="217" t="s">
        <v>136</v>
      </c>
    </row>
    <row r="616" s="12" customFormat="1">
      <c r="B616" s="223"/>
      <c r="D616" s="216" t="s">
        <v>146</v>
      </c>
      <c r="E616" s="224" t="s">
        <v>5</v>
      </c>
      <c r="F616" s="225" t="s">
        <v>814</v>
      </c>
      <c r="H616" s="226">
        <v>1.3799999999999999</v>
      </c>
      <c r="I616" s="227"/>
      <c r="L616" s="223"/>
      <c r="M616" s="228"/>
      <c r="N616" s="229"/>
      <c r="O616" s="229"/>
      <c r="P616" s="229"/>
      <c r="Q616" s="229"/>
      <c r="R616" s="229"/>
      <c r="S616" s="229"/>
      <c r="T616" s="230"/>
      <c r="AT616" s="224" t="s">
        <v>146</v>
      </c>
      <c r="AU616" s="224" t="s">
        <v>144</v>
      </c>
      <c r="AV616" s="12" t="s">
        <v>144</v>
      </c>
      <c r="AW616" s="12" t="s">
        <v>35</v>
      </c>
      <c r="AX616" s="12" t="s">
        <v>72</v>
      </c>
      <c r="AY616" s="224" t="s">
        <v>136</v>
      </c>
    </row>
    <row r="617" s="11" customFormat="1">
      <c r="B617" s="215"/>
      <c r="D617" s="216" t="s">
        <v>146</v>
      </c>
      <c r="E617" s="217" t="s">
        <v>5</v>
      </c>
      <c r="F617" s="218" t="s">
        <v>815</v>
      </c>
      <c r="H617" s="217" t="s">
        <v>5</v>
      </c>
      <c r="I617" s="219"/>
      <c r="L617" s="215"/>
      <c r="M617" s="220"/>
      <c r="N617" s="221"/>
      <c r="O617" s="221"/>
      <c r="P617" s="221"/>
      <c r="Q617" s="221"/>
      <c r="R617" s="221"/>
      <c r="S617" s="221"/>
      <c r="T617" s="222"/>
      <c r="AT617" s="217" t="s">
        <v>146</v>
      </c>
      <c r="AU617" s="217" t="s">
        <v>144</v>
      </c>
      <c r="AV617" s="11" t="s">
        <v>17</v>
      </c>
      <c r="AW617" s="11" t="s">
        <v>35</v>
      </c>
      <c r="AX617" s="11" t="s">
        <v>72</v>
      </c>
      <c r="AY617" s="217" t="s">
        <v>136</v>
      </c>
    </row>
    <row r="618" s="12" customFormat="1">
      <c r="B618" s="223"/>
      <c r="D618" s="216" t="s">
        <v>146</v>
      </c>
      <c r="E618" s="224" t="s">
        <v>5</v>
      </c>
      <c r="F618" s="225" t="s">
        <v>816</v>
      </c>
      <c r="H618" s="226">
        <v>1.2</v>
      </c>
      <c r="I618" s="227"/>
      <c r="L618" s="223"/>
      <c r="M618" s="228"/>
      <c r="N618" s="229"/>
      <c r="O618" s="229"/>
      <c r="P618" s="229"/>
      <c r="Q618" s="229"/>
      <c r="R618" s="229"/>
      <c r="S618" s="229"/>
      <c r="T618" s="230"/>
      <c r="AT618" s="224" t="s">
        <v>146</v>
      </c>
      <c r="AU618" s="224" t="s">
        <v>144</v>
      </c>
      <c r="AV618" s="12" t="s">
        <v>144</v>
      </c>
      <c r="AW618" s="12" t="s">
        <v>35</v>
      </c>
      <c r="AX618" s="12" t="s">
        <v>72</v>
      </c>
      <c r="AY618" s="224" t="s">
        <v>136</v>
      </c>
    </row>
    <row r="619" s="11" customFormat="1">
      <c r="B619" s="215"/>
      <c r="D619" s="216" t="s">
        <v>146</v>
      </c>
      <c r="E619" s="217" t="s">
        <v>5</v>
      </c>
      <c r="F619" s="218" t="s">
        <v>817</v>
      </c>
      <c r="H619" s="217" t="s">
        <v>5</v>
      </c>
      <c r="I619" s="219"/>
      <c r="L619" s="215"/>
      <c r="M619" s="220"/>
      <c r="N619" s="221"/>
      <c r="O619" s="221"/>
      <c r="P619" s="221"/>
      <c r="Q619" s="221"/>
      <c r="R619" s="221"/>
      <c r="S619" s="221"/>
      <c r="T619" s="222"/>
      <c r="AT619" s="217" t="s">
        <v>146</v>
      </c>
      <c r="AU619" s="217" t="s">
        <v>144</v>
      </c>
      <c r="AV619" s="11" t="s">
        <v>17</v>
      </c>
      <c r="AW619" s="11" t="s">
        <v>35</v>
      </c>
      <c r="AX619" s="11" t="s">
        <v>72</v>
      </c>
      <c r="AY619" s="217" t="s">
        <v>136</v>
      </c>
    </row>
    <row r="620" s="12" customFormat="1">
      <c r="B620" s="223"/>
      <c r="D620" s="216" t="s">
        <v>146</v>
      </c>
      <c r="E620" s="224" t="s">
        <v>5</v>
      </c>
      <c r="F620" s="225" t="s">
        <v>818</v>
      </c>
      <c r="H620" s="226">
        <v>1.44</v>
      </c>
      <c r="I620" s="227"/>
      <c r="L620" s="223"/>
      <c r="M620" s="228"/>
      <c r="N620" s="229"/>
      <c r="O620" s="229"/>
      <c r="P620" s="229"/>
      <c r="Q620" s="229"/>
      <c r="R620" s="229"/>
      <c r="S620" s="229"/>
      <c r="T620" s="230"/>
      <c r="AT620" s="224" t="s">
        <v>146</v>
      </c>
      <c r="AU620" s="224" t="s">
        <v>144</v>
      </c>
      <c r="AV620" s="12" t="s">
        <v>144</v>
      </c>
      <c r="AW620" s="12" t="s">
        <v>35</v>
      </c>
      <c r="AX620" s="12" t="s">
        <v>72</v>
      </c>
      <c r="AY620" s="224" t="s">
        <v>136</v>
      </c>
    </row>
    <row r="621" s="13" customFormat="1">
      <c r="B621" s="231"/>
      <c r="D621" s="216" t="s">
        <v>146</v>
      </c>
      <c r="E621" s="232" t="s">
        <v>5</v>
      </c>
      <c r="F621" s="233" t="s">
        <v>203</v>
      </c>
      <c r="H621" s="234">
        <v>4.0199999999999996</v>
      </c>
      <c r="I621" s="235"/>
      <c r="L621" s="231"/>
      <c r="M621" s="236"/>
      <c r="N621" s="237"/>
      <c r="O621" s="237"/>
      <c r="P621" s="237"/>
      <c r="Q621" s="237"/>
      <c r="R621" s="237"/>
      <c r="S621" s="237"/>
      <c r="T621" s="238"/>
      <c r="AT621" s="232" t="s">
        <v>146</v>
      </c>
      <c r="AU621" s="232" t="s">
        <v>144</v>
      </c>
      <c r="AV621" s="13" t="s">
        <v>143</v>
      </c>
      <c r="AW621" s="13" t="s">
        <v>35</v>
      </c>
      <c r="AX621" s="13" t="s">
        <v>17</v>
      </c>
      <c r="AY621" s="232" t="s">
        <v>136</v>
      </c>
    </row>
    <row r="622" s="1" customFormat="1" ht="38.25" customHeight="1">
      <c r="B622" s="202"/>
      <c r="C622" s="203" t="s">
        <v>819</v>
      </c>
      <c r="D622" s="203" t="s">
        <v>138</v>
      </c>
      <c r="E622" s="204" t="s">
        <v>820</v>
      </c>
      <c r="F622" s="205" t="s">
        <v>821</v>
      </c>
      <c r="G622" s="206" t="s">
        <v>822</v>
      </c>
      <c r="H622" s="207">
        <v>49</v>
      </c>
      <c r="I622" s="208"/>
      <c r="J622" s="209">
        <f>ROUND(I622*H622,2)</f>
        <v>0</v>
      </c>
      <c r="K622" s="205" t="s">
        <v>142</v>
      </c>
      <c r="L622" s="47"/>
      <c r="M622" s="210" t="s">
        <v>5</v>
      </c>
      <c r="N622" s="211" t="s">
        <v>44</v>
      </c>
      <c r="O622" s="48"/>
      <c r="P622" s="212">
        <f>O622*H622</f>
        <v>0</v>
      </c>
      <c r="Q622" s="212">
        <v>0</v>
      </c>
      <c r="R622" s="212">
        <f>Q622*H622</f>
        <v>0</v>
      </c>
      <c r="S622" s="212">
        <v>0</v>
      </c>
      <c r="T622" s="213">
        <f>S622*H622</f>
        <v>0</v>
      </c>
      <c r="AR622" s="25" t="s">
        <v>240</v>
      </c>
      <c r="AT622" s="25" t="s">
        <v>138</v>
      </c>
      <c r="AU622" s="25" t="s">
        <v>144</v>
      </c>
      <c r="AY622" s="25" t="s">
        <v>136</v>
      </c>
      <c r="BE622" s="214">
        <f>IF(N622="základní",J622,0)</f>
        <v>0</v>
      </c>
      <c r="BF622" s="214">
        <f>IF(N622="snížená",J622,0)</f>
        <v>0</v>
      </c>
      <c r="BG622" s="214">
        <f>IF(N622="zákl. přenesená",J622,0)</f>
        <v>0</v>
      </c>
      <c r="BH622" s="214">
        <f>IF(N622="sníž. přenesená",J622,0)</f>
        <v>0</v>
      </c>
      <c r="BI622" s="214">
        <f>IF(N622="nulová",J622,0)</f>
        <v>0</v>
      </c>
      <c r="BJ622" s="25" t="s">
        <v>144</v>
      </c>
      <c r="BK622" s="214">
        <f>ROUND(I622*H622,2)</f>
        <v>0</v>
      </c>
      <c r="BL622" s="25" t="s">
        <v>240</v>
      </c>
      <c r="BM622" s="25" t="s">
        <v>823</v>
      </c>
    </row>
    <row r="623" s="11" customFormat="1">
      <c r="B623" s="215"/>
      <c r="D623" s="216" t="s">
        <v>146</v>
      </c>
      <c r="E623" s="217" t="s">
        <v>5</v>
      </c>
      <c r="F623" s="218" t="s">
        <v>824</v>
      </c>
      <c r="H623" s="217" t="s">
        <v>5</v>
      </c>
      <c r="I623" s="219"/>
      <c r="L623" s="215"/>
      <c r="M623" s="220"/>
      <c r="N623" s="221"/>
      <c r="O623" s="221"/>
      <c r="P623" s="221"/>
      <c r="Q623" s="221"/>
      <c r="R623" s="221"/>
      <c r="S623" s="221"/>
      <c r="T623" s="222"/>
      <c r="AT623" s="217" t="s">
        <v>146</v>
      </c>
      <c r="AU623" s="217" t="s">
        <v>144</v>
      </c>
      <c r="AV623" s="11" t="s">
        <v>17</v>
      </c>
      <c r="AW623" s="11" t="s">
        <v>35</v>
      </c>
      <c r="AX623" s="11" t="s">
        <v>72</v>
      </c>
      <c r="AY623" s="217" t="s">
        <v>136</v>
      </c>
    </row>
    <row r="624" s="12" customFormat="1">
      <c r="B624" s="223"/>
      <c r="D624" s="216" t="s">
        <v>146</v>
      </c>
      <c r="E624" s="224" t="s">
        <v>5</v>
      </c>
      <c r="F624" s="225" t="s">
        <v>825</v>
      </c>
      <c r="H624" s="226">
        <v>48.509999999999998</v>
      </c>
      <c r="I624" s="227"/>
      <c r="L624" s="223"/>
      <c r="M624" s="228"/>
      <c r="N624" s="229"/>
      <c r="O624" s="229"/>
      <c r="P624" s="229"/>
      <c r="Q624" s="229"/>
      <c r="R624" s="229"/>
      <c r="S624" s="229"/>
      <c r="T624" s="230"/>
      <c r="AT624" s="224" t="s">
        <v>146</v>
      </c>
      <c r="AU624" s="224" t="s">
        <v>144</v>
      </c>
      <c r="AV624" s="12" t="s">
        <v>144</v>
      </c>
      <c r="AW624" s="12" t="s">
        <v>35</v>
      </c>
      <c r="AX624" s="12" t="s">
        <v>72</v>
      </c>
      <c r="AY624" s="224" t="s">
        <v>136</v>
      </c>
    </row>
    <row r="625" s="11" customFormat="1">
      <c r="B625" s="215"/>
      <c r="D625" s="216" t="s">
        <v>146</v>
      </c>
      <c r="E625" s="217" t="s">
        <v>5</v>
      </c>
      <c r="F625" s="218" t="s">
        <v>826</v>
      </c>
      <c r="H625" s="217" t="s">
        <v>5</v>
      </c>
      <c r="I625" s="219"/>
      <c r="L625" s="215"/>
      <c r="M625" s="220"/>
      <c r="N625" s="221"/>
      <c r="O625" s="221"/>
      <c r="P625" s="221"/>
      <c r="Q625" s="221"/>
      <c r="R625" s="221"/>
      <c r="S625" s="221"/>
      <c r="T625" s="222"/>
      <c r="AT625" s="217" t="s">
        <v>146</v>
      </c>
      <c r="AU625" s="217" t="s">
        <v>144</v>
      </c>
      <c r="AV625" s="11" t="s">
        <v>17</v>
      </c>
      <c r="AW625" s="11" t="s">
        <v>35</v>
      </c>
      <c r="AX625" s="11" t="s">
        <v>72</v>
      </c>
      <c r="AY625" s="217" t="s">
        <v>136</v>
      </c>
    </row>
    <row r="626" s="12" customFormat="1">
      <c r="B626" s="223"/>
      <c r="D626" s="216" t="s">
        <v>146</v>
      </c>
      <c r="E626" s="224" t="s">
        <v>5</v>
      </c>
      <c r="F626" s="225" t="s">
        <v>437</v>
      </c>
      <c r="H626" s="226">
        <v>49</v>
      </c>
      <c r="I626" s="227"/>
      <c r="L626" s="223"/>
      <c r="M626" s="228"/>
      <c r="N626" s="229"/>
      <c r="O626" s="229"/>
      <c r="P626" s="229"/>
      <c r="Q626" s="229"/>
      <c r="R626" s="229"/>
      <c r="S626" s="229"/>
      <c r="T626" s="230"/>
      <c r="AT626" s="224" t="s">
        <v>146</v>
      </c>
      <c r="AU626" s="224" t="s">
        <v>144</v>
      </c>
      <c r="AV626" s="12" t="s">
        <v>144</v>
      </c>
      <c r="AW626" s="12" t="s">
        <v>35</v>
      </c>
      <c r="AX626" s="12" t="s">
        <v>17</v>
      </c>
      <c r="AY626" s="224" t="s">
        <v>136</v>
      </c>
    </row>
    <row r="627" s="1" customFormat="1" ht="25.5" customHeight="1">
      <c r="B627" s="202"/>
      <c r="C627" s="239" t="s">
        <v>827</v>
      </c>
      <c r="D627" s="239" t="s">
        <v>216</v>
      </c>
      <c r="E627" s="240" t="s">
        <v>828</v>
      </c>
      <c r="F627" s="241" t="s">
        <v>829</v>
      </c>
      <c r="G627" s="242" t="s">
        <v>822</v>
      </c>
      <c r="H627" s="243">
        <v>49</v>
      </c>
      <c r="I627" s="244"/>
      <c r="J627" s="245">
        <f>ROUND(I627*H627,2)</f>
        <v>0</v>
      </c>
      <c r="K627" s="241" t="s">
        <v>142</v>
      </c>
      <c r="L627" s="246"/>
      <c r="M627" s="247" t="s">
        <v>5</v>
      </c>
      <c r="N627" s="248" t="s">
        <v>44</v>
      </c>
      <c r="O627" s="48"/>
      <c r="P627" s="212">
        <f>O627*H627</f>
        <v>0</v>
      </c>
      <c r="Q627" s="212">
        <v>1.0000000000000001E-05</v>
      </c>
      <c r="R627" s="212">
        <f>Q627*H627</f>
        <v>0.00049000000000000009</v>
      </c>
      <c r="S627" s="212">
        <v>0</v>
      </c>
      <c r="T627" s="213">
        <f>S627*H627</f>
        <v>0</v>
      </c>
      <c r="AR627" s="25" t="s">
        <v>328</v>
      </c>
      <c r="AT627" s="25" t="s">
        <v>216</v>
      </c>
      <c r="AU627" s="25" t="s">
        <v>144</v>
      </c>
      <c r="AY627" s="25" t="s">
        <v>136</v>
      </c>
      <c r="BE627" s="214">
        <f>IF(N627="základní",J627,0)</f>
        <v>0</v>
      </c>
      <c r="BF627" s="214">
        <f>IF(N627="snížená",J627,0)</f>
        <v>0</v>
      </c>
      <c r="BG627" s="214">
        <f>IF(N627="zákl. přenesená",J627,0)</f>
        <v>0</v>
      </c>
      <c r="BH627" s="214">
        <f>IF(N627="sníž. přenesená",J627,0)</f>
        <v>0</v>
      </c>
      <c r="BI627" s="214">
        <f>IF(N627="nulová",J627,0)</f>
        <v>0</v>
      </c>
      <c r="BJ627" s="25" t="s">
        <v>144</v>
      </c>
      <c r="BK627" s="214">
        <f>ROUND(I627*H627,2)</f>
        <v>0</v>
      </c>
      <c r="BL627" s="25" t="s">
        <v>240</v>
      </c>
      <c r="BM627" s="25" t="s">
        <v>830</v>
      </c>
    </row>
    <row r="628" s="1" customFormat="1" ht="38.25" customHeight="1">
      <c r="B628" s="202"/>
      <c r="C628" s="203" t="s">
        <v>831</v>
      </c>
      <c r="D628" s="203" t="s">
        <v>138</v>
      </c>
      <c r="E628" s="204" t="s">
        <v>832</v>
      </c>
      <c r="F628" s="205" t="s">
        <v>833</v>
      </c>
      <c r="G628" s="206" t="s">
        <v>822</v>
      </c>
      <c r="H628" s="207">
        <v>49</v>
      </c>
      <c r="I628" s="208"/>
      <c r="J628" s="209">
        <f>ROUND(I628*H628,2)</f>
        <v>0</v>
      </c>
      <c r="K628" s="205" t="s">
        <v>142</v>
      </c>
      <c r="L628" s="47"/>
      <c r="M628" s="210" t="s">
        <v>5</v>
      </c>
      <c r="N628" s="211" t="s">
        <v>44</v>
      </c>
      <c r="O628" s="48"/>
      <c r="P628" s="212">
        <f>O628*H628</f>
        <v>0</v>
      </c>
      <c r="Q628" s="212">
        <v>0</v>
      </c>
      <c r="R628" s="212">
        <f>Q628*H628</f>
        <v>0</v>
      </c>
      <c r="S628" s="212">
        <v>0</v>
      </c>
      <c r="T628" s="213">
        <f>S628*H628</f>
        <v>0</v>
      </c>
      <c r="AR628" s="25" t="s">
        <v>240</v>
      </c>
      <c r="AT628" s="25" t="s">
        <v>138</v>
      </c>
      <c r="AU628" s="25" t="s">
        <v>144</v>
      </c>
      <c r="AY628" s="25" t="s">
        <v>136</v>
      </c>
      <c r="BE628" s="214">
        <f>IF(N628="základní",J628,0)</f>
        <v>0</v>
      </c>
      <c r="BF628" s="214">
        <f>IF(N628="snížená",J628,0)</f>
        <v>0</v>
      </c>
      <c r="BG628" s="214">
        <f>IF(N628="zákl. přenesená",J628,0)</f>
        <v>0</v>
      </c>
      <c r="BH628" s="214">
        <f>IF(N628="sníž. přenesená",J628,0)</f>
        <v>0</v>
      </c>
      <c r="BI628" s="214">
        <f>IF(N628="nulová",J628,0)</f>
        <v>0</v>
      </c>
      <c r="BJ628" s="25" t="s">
        <v>144</v>
      </c>
      <c r="BK628" s="214">
        <f>ROUND(I628*H628,2)</f>
        <v>0</v>
      </c>
      <c r="BL628" s="25" t="s">
        <v>240</v>
      </c>
      <c r="BM628" s="25" t="s">
        <v>834</v>
      </c>
    </row>
    <row r="629" s="1" customFormat="1" ht="25.5" customHeight="1">
      <c r="B629" s="202"/>
      <c r="C629" s="203" t="s">
        <v>835</v>
      </c>
      <c r="D629" s="203" t="s">
        <v>138</v>
      </c>
      <c r="E629" s="204" t="s">
        <v>836</v>
      </c>
      <c r="F629" s="205" t="s">
        <v>837</v>
      </c>
      <c r="G629" s="206" t="s">
        <v>141</v>
      </c>
      <c r="H629" s="207">
        <v>6.9299999999999997</v>
      </c>
      <c r="I629" s="208"/>
      <c r="J629" s="209">
        <f>ROUND(I629*H629,2)</f>
        <v>0</v>
      </c>
      <c r="K629" s="205" t="s">
        <v>142</v>
      </c>
      <c r="L629" s="47"/>
      <c r="M629" s="210" t="s">
        <v>5</v>
      </c>
      <c r="N629" s="211" t="s">
        <v>44</v>
      </c>
      <c r="O629" s="48"/>
      <c r="P629" s="212">
        <f>O629*H629</f>
        <v>0</v>
      </c>
      <c r="Q629" s="212">
        <v>0</v>
      </c>
      <c r="R629" s="212">
        <f>Q629*H629</f>
        <v>0</v>
      </c>
      <c r="S629" s="212">
        <v>0</v>
      </c>
      <c r="T629" s="213">
        <f>S629*H629</f>
        <v>0</v>
      </c>
      <c r="AR629" s="25" t="s">
        <v>240</v>
      </c>
      <c r="AT629" s="25" t="s">
        <v>138</v>
      </c>
      <c r="AU629" s="25" t="s">
        <v>144</v>
      </c>
      <c r="AY629" s="25" t="s">
        <v>136</v>
      </c>
      <c r="BE629" s="214">
        <f>IF(N629="základní",J629,0)</f>
        <v>0</v>
      </c>
      <c r="BF629" s="214">
        <f>IF(N629="snížená",J629,0)</f>
        <v>0</v>
      </c>
      <c r="BG629" s="214">
        <f>IF(N629="zákl. přenesená",J629,0)</f>
        <v>0</v>
      </c>
      <c r="BH629" s="214">
        <f>IF(N629="sníž. přenesená",J629,0)</f>
        <v>0</v>
      </c>
      <c r="BI629" s="214">
        <f>IF(N629="nulová",J629,0)</f>
        <v>0</v>
      </c>
      <c r="BJ629" s="25" t="s">
        <v>144</v>
      </c>
      <c r="BK629" s="214">
        <f>ROUND(I629*H629,2)</f>
        <v>0</v>
      </c>
      <c r="BL629" s="25" t="s">
        <v>240</v>
      </c>
      <c r="BM629" s="25" t="s">
        <v>838</v>
      </c>
    </row>
    <row r="630" s="1" customFormat="1" ht="16.5" customHeight="1">
      <c r="B630" s="202"/>
      <c r="C630" s="239" t="s">
        <v>839</v>
      </c>
      <c r="D630" s="239" t="s">
        <v>216</v>
      </c>
      <c r="E630" s="240" t="s">
        <v>840</v>
      </c>
      <c r="F630" s="241" t="s">
        <v>841</v>
      </c>
      <c r="G630" s="242" t="s">
        <v>141</v>
      </c>
      <c r="H630" s="243">
        <v>7.9699999999999998</v>
      </c>
      <c r="I630" s="244"/>
      <c r="J630" s="245">
        <f>ROUND(I630*H630,2)</f>
        <v>0</v>
      </c>
      <c r="K630" s="241" t="s">
        <v>142</v>
      </c>
      <c r="L630" s="246"/>
      <c r="M630" s="247" t="s">
        <v>5</v>
      </c>
      <c r="N630" s="248" t="s">
        <v>44</v>
      </c>
      <c r="O630" s="48"/>
      <c r="P630" s="212">
        <f>O630*H630</f>
        <v>0</v>
      </c>
      <c r="Q630" s="212">
        <v>0.00029999999999999997</v>
      </c>
      <c r="R630" s="212">
        <f>Q630*H630</f>
        <v>0.0023909999999999999</v>
      </c>
      <c r="S630" s="212">
        <v>0</v>
      </c>
      <c r="T630" s="213">
        <f>S630*H630</f>
        <v>0</v>
      </c>
      <c r="AR630" s="25" t="s">
        <v>328</v>
      </c>
      <c r="AT630" s="25" t="s">
        <v>216</v>
      </c>
      <c r="AU630" s="25" t="s">
        <v>144</v>
      </c>
      <c r="AY630" s="25" t="s">
        <v>136</v>
      </c>
      <c r="BE630" s="214">
        <f>IF(N630="základní",J630,0)</f>
        <v>0</v>
      </c>
      <c r="BF630" s="214">
        <f>IF(N630="snížená",J630,0)</f>
        <v>0</v>
      </c>
      <c r="BG630" s="214">
        <f>IF(N630="zákl. přenesená",J630,0)</f>
        <v>0</v>
      </c>
      <c r="BH630" s="214">
        <f>IF(N630="sníž. přenesená",J630,0)</f>
        <v>0</v>
      </c>
      <c r="BI630" s="214">
        <f>IF(N630="nulová",J630,0)</f>
        <v>0</v>
      </c>
      <c r="BJ630" s="25" t="s">
        <v>144</v>
      </c>
      <c r="BK630" s="214">
        <f>ROUND(I630*H630,2)</f>
        <v>0</v>
      </c>
      <c r="BL630" s="25" t="s">
        <v>240</v>
      </c>
      <c r="BM630" s="25" t="s">
        <v>842</v>
      </c>
    </row>
    <row r="631" s="12" customFormat="1">
      <c r="B631" s="223"/>
      <c r="D631" s="216" t="s">
        <v>146</v>
      </c>
      <c r="F631" s="225" t="s">
        <v>794</v>
      </c>
      <c r="H631" s="226">
        <v>7.9699999999999998</v>
      </c>
      <c r="I631" s="227"/>
      <c r="L631" s="223"/>
      <c r="M631" s="228"/>
      <c r="N631" s="229"/>
      <c r="O631" s="229"/>
      <c r="P631" s="229"/>
      <c r="Q631" s="229"/>
      <c r="R631" s="229"/>
      <c r="S631" s="229"/>
      <c r="T631" s="230"/>
      <c r="AT631" s="224" t="s">
        <v>146</v>
      </c>
      <c r="AU631" s="224" t="s">
        <v>144</v>
      </c>
      <c r="AV631" s="12" t="s">
        <v>144</v>
      </c>
      <c r="AW631" s="12" t="s">
        <v>6</v>
      </c>
      <c r="AX631" s="12" t="s">
        <v>17</v>
      </c>
      <c r="AY631" s="224" t="s">
        <v>136</v>
      </c>
    </row>
    <row r="632" s="1" customFormat="1" ht="38.25" customHeight="1">
      <c r="B632" s="202"/>
      <c r="C632" s="203" t="s">
        <v>843</v>
      </c>
      <c r="D632" s="203" t="s">
        <v>138</v>
      </c>
      <c r="E632" s="204" t="s">
        <v>844</v>
      </c>
      <c r="F632" s="205" t="s">
        <v>845</v>
      </c>
      <c r="G632" s="206" t="s">
        <v>180</v>
      </c>
      <c r="H632" s="207">
        <v>0.052999999999999998</v>
      </c>
      <c r="I632" s="208"/>
      <c r="J632" s="209">
        <f>ROUND(I632*H632,2)</f>
        <v>0</v>
      </c>
      <c r="K632" s="205" t="s">
        <v>142</v>
      </c>
      <c r="L632" s="47"/>
      <c r="M632" s="210" t="s">
        <v>5</v>
      </c>
      <c r="N632" s="211" t="s">
        <v>44</v>
      </c>
      <c r="O632" s="48"/>
      <c r="P632" s="212">
        <f>O632*H632</f>
        <v>0</v>
      </c>
      <c r="Q632" s="212">
        <v>0</v>
      </c>
      <c r="R632" s="212">
        <f>Q632*H632</f>
        <v>0</v>
      </c>
      <c r="S632" s="212">
        <v>0</v>
      </c>
      <c r="T632" s="213">
        <f>S632*H632</f>
        <v>0</v>
      </c>
      <c r="AR632" s="25" t="s">
        <v>240</v>
      </c>
      <c r="AT632" s="25" t="s">
        <v>138</v>
      </c>
      <c r="AU632" s="25" t="s">
        <v>144</v>
      </c>
      <c r="AY632" s="25" t="s">
        <v>136</v>
      </c>
      <c r="BE632" s="214">
        <f>IF(N632="základní",J632,0)</f>
        <v>0</v>
      </c>
      <c r="BF632" s="214">
        <f>IF(N632="snížená",J632,0)</f>
        <v>0</v>
      </c>
      <c r="BG632" s="214">
        <f>IF(N632="zákl. přenesená",J632,0)</f>
        <v>0</v>
      </c>
      <c r="BH632" s="214">
        <f>IF(N632="sníž. přenesená",J632,0)</f>
        <v>0</v>
      </c>
      <c r="BI632" s="214">
        <f>IF(N632="nulová",J632,0)</f>
        <v>0</v>
      </c>
      <c r="BJ632" s="25" t="s">
        <v>144</v>
      </c>
      <c r="BK632" s="214">
        <f>ROUND(I632*H632,2)</f>
        <v>0</v>
      </c>
      <c r="BL632" s="25" t="s">
        <v>240</v>
      </c>
      <c r="BM632" s="25" t="s">
        <v>846</v>
      </c>
    </row>
    <row r="633" s="10" customFormat="1" ht="29.88" customHeight="1">
      <c r="B633" s="189"/>
      <c r="D633" s="190" t="s">
        <v>71</v>
      </c>
      <c r="E633" s="200" t="s">
        <v>847</v>
      </c>
      <c r="F633" s="200" t="s">
        <v>848</v>
      </c>
      <c r="I633" s="192"/>
      <c r="J633" s="201">
        <f>BK633</f>
        <v>0</v>
      </c>
      <c r="L633" s="189"/>
      <c r="M633" s="194"/>
      <c r="N633" s="195"/>
      <c r="O633" s="195"/>
      <c r="P633" s="196">
        <f>SUM(P634:P667)</f>
        <v>0</v>
      </c>
      <c r="Q633" s="195"/>
      <c r="R633" s="196">
        <f>SUM(R634:R667)</f>
        <v>0.40377800000000003</v>
      </c>
      <c r="S633" s="195"/>
      <c r="T633" s="197">
        <f>SUM(T634:T667)</f>
        <v>3.2934019999999999</v>
      </c>
      <c r="AR633" s="190" t="s">
        <v>144</v>
      </c>
      <c r="AT633" s="198" t="s">
        <v>71</v>
      </c>
      <c r="AU633" s="198" t="s">
        <v>17</v>
      </c>
      <c r="AY633" s="190" t="s">
        <v>136</v>
      </c>
      <c r="BK633" s="199">
        <f>SUM(BK634:BK667)</f>
        <v>0</v>
      </c>
    </row>
    <row r="634" s="1" customFormat="1" ht="38.25" customHeight="1">
      <c r="B634" s="202"/>
      <c r="C634" s="203" t="s">
        <v>849</v>
      </c>
      <c r="D634" s="203" t="s">
        <v>138</v>
      </c>
      <c r="E634" s="204" t="s">
        <v>850</v>
      </c>
      <c r="F634" s="205" t="s">
        <v>851</v>
      </c>
      <c r="G634" s="206" t="s">
        <v>141</v>
      </c>
      <c r="H634" s="207">
        <v>1881.944</v>
      </c>
      <c r="I634" s="208"/>
      <c r="J634" s="209">
        <f>ROUND(I634*H634,2)</f>
        <v>0</v>
      </c>
      <c r="K634" s="205" t="s">
        <v>142</v>
      </c>
      <c r="L634" s="47"/>
      <c r="M634" s="210" t="s">
        <v>5</v>
      </c>
      <c r="N634" s="211" t="s">
        <v>44</v>
      </c>
      <c r="O634" s="48"/>
      <c r="P634" s="212">
        <f>O634*H634</f>
        <v>0</v>
      </c>
      <c r="Q634" s="212">
        <v>0</v>
      </c>
      <c r="R634" s="212">
        <f>Q634*H634</f>
        <v>0</v>
      </c>
      <c r="S634" s="212">
        <v>0.00175</v>
      </c>
      <c r="T634" s="213">
        <f>S634*H634</f>
        <v>3.2934019999999999</v>
      </c>
      <c r="AR634" s="25" t="s">
        <v>240</v>
      </c>
      <c r="AT634" s="25" t="s">
        <v>138</v>
      </c>
      <c r="AU634" s="25" t="s">
        <v>144</v>
      </c>
      <c r="AY634" s="25" t="s">
        <v>136</v>
      </c>
      <c r="BE634" s="214">
        <f>IF(N634="základní",J634,0)</f>
        <v>0</v>
      </c>
      <c r="BF634" s="214">
        <f>IF(N634="snížená",J634,0)</f>
        <v>0</v>
      </c>
      <c r="BG634" s="214">
        <f>IF(N634="zákl. přenesená",J634,0)</f>
        <v>0</v>
      </c>
      <c r="BH634" s="214">
        <f>IF(N634="sníž. přenesená",J634,0)</f>
        <v>0</v>
      </c>
      <c r="BI634" s="214">
        <f>IF(N634="nulová",J634,0)</f>
        <v>0</v>
      </c>
      <c r="BJ634" s="25" t="s">
        <v>144</v>
      </c>
      <c r="BK634" s="214">
        <f>ROUND(I634*H634,2)</f>
        <v>0</v>
      </c>
      <c r="BL634" s="25" t="s">
        <v>240</v>
      </c>
      <c r="BM634" s="25" t="s">
        <v>852</v>
      </c>
    </row>
    <row r="635" s="11" customFormat="1">
      <c r="B635" s="215"/>
      <c r="D635" s="216" t="s">
        <v>146</v>
      </c>
      <c r="E635" s="217" t="s">
        <v>5</v>
      </c>
      <c r="F635" s="218" t="s">
        <v>853</v>
      </c>
      <c r="H635" s="217" t="s">
        <v>5</v>
      </c>
      <c r="I635" s="219"/>
      <c r="L635" s="215"/>
      <c r="M635" s="220"/>
      <c r="N635" s="221"/>
      <c r="O635" s="221"/>
      <c r="P635" s="221"/>
      <c r="Q635" s="221"/>
      <c r="R635" s="221"/>
      <c r="S635" s="221"/>
      <c r="T635" s="222"/>
      <c r="AT635" s="217" t="s">
        <v>146</v>
      </c>
      <c r="AU635" s="217" t="s">
        <v>144</v>
      </c>
      <c r="AV635" s="11" t="s">
        <v>17</v>
      </c>
      <c r="AW635" s="11" t="s">
        <v>35</v>
      </c>
      <c r="AX635" s="11" t="s">
        <v>72</v>
      </c>
      <c r="AY635" s="217" t="s">
        <v>136</v>
      </c>
    </row>
    <row r="636" s="11" customFormat="1">
      <c r="B636" s="215"/>
      <c r="D636" s="216" t="s">
        <v>146</v>
      </c>
      <c r="E636" s="217" t="s">
        <v>5</v>
      </c>
      <c r="F636" s="218" t="s">
        <v>854</v>
      </c>
      <c r="H636" s="217" t="s">
        <v>5</v>
      </c>
      <c r="I636" s="219"/>
      <c r="L636" s="215"/>
      <c r="M636" s="220"/>
      <c r="N636" s="221"/>
      <c r="O636" s="221"/>
      <c r="P636" s="221"/>
      <c r="Q636" s="221"/>
      <c r="R636" s="221"/>
      <c r="S636" s="221"/>
      <c r="T636" s="222"/>
      <c r="AT636" s="217" t="s">
        <v>146</v>
      </c>
      <c r="AU636" s="217" t="s">
        <v>144</v>
      </c>
      <c r="AV636" s="11" t="s">
        <v>17</v>
      </c>
      <c r="AW636" s="11" t="s">
        <v>35</v>
      </c>
      <c r="AX636" s="11" t="s">
        <v>72</v>
      </c>
      <c r="AY636" s="217" t="s">
        <v>136</v>
      </c>
    </row>
    <row r="637" s="12" customFormat="1">
      <c r="B637" s="223"/>
      <c r="D637" s="216" t="s">
        <v>146</v>
      </c>
      <c r="E637" s="224" t="s">
        <v>5</v>
      </c>
      <c r="F637" s="225" t="s">
        <v>855</v>
      </c>
      <c r="H637" s="226">
        <v>832.20000000000005</v>
      </c>
      <c r="I637" s="227"/>
      <c r="L637" s="223"/>
      <c r="M637" s="228"/>
      <c r="N637" s="229"/>
      <c r="O637" s="229"/>
      <c r="P637" s="229"/>
      <c r="Q637" s="229"/>
      <c r="R637" s="229"/>
      <c r="S637" s="229"/>
      <c r="T637" s="230"/>
      <c r="AT637" s="224" t="s">
        <v>146</v>
      </c>
      <c r="AU637" s="224" t="s">
        <v>144</v>
      </c>
      <c r="AV637" s="12" t="s">
        <v>144</v>
      </c>
      <c r="AW637" s="12" t="s">
        <v>35</v>
      </c>
      <c r="AX637" s="12" t="s">
        <v>72</v>
      </c>
      <c r="AY637" s="224" t="s">
        <v>136</v>
      </c>
    </row>
    <row r="638" s="11" customFormat="1">
      <c r="B638" s="215"/>
      <c r="D638" s="216" t="s">
        <v>146</v>
      </c>
      <c r="E638" s="217" t="s">
        <v>5</v>
      </c>
      <c r="F638" s="218" t="s">
        <v>856</v>
      </c>
      <c r="H638" s="217" t="s">
        <v>5</v>
      </c>
      <c r="I638" s="219"/>
      <c r="L638" s="215"/>
      <c r="M638" s="220"/>
      <c r="N638" s="221"/>
      <c r="O638" s="221"/>
      <c r="P638" s="221"/>
      <c r="Q638" s="221"/>
      <c r="R638" s="221"/>
      <c r="S638" s="221"/>
      <c r="T638" s="222"/>
      <c r="AT638" s="217" t="s">
        <v>146</v>
      </c>
      <c r="AU638" s="217" t="s">
        <v>144</v>
      </c>
      <c r="AV638" s="11" t="s">
        <v>17</v>
      </c>
      <c r="AW638" s="11" t="s">
        <v>35</v>
      </c>
      <c r="AX638" s="11" t="s">
        <v>72</v>
      </c>
      <c r="AY638" s="217" t="s">
        <v>136</v>
      </c>
    </row>
    <row r="639" s="12" customFormat="1">
      <c r="B639" s="223"/>
      <c r="D639" s="216" t="s">
        <v>146</v>
      </c>
      <c r="E639" s="224" t="s">
        <v>5</v>
      </c>
      <c r="F639" s="225" t="s">
        <v>857</v>
      </c>
      <c r="H639" s="226">
        <v>-74.256</v>
      </c>
      <c r="I639" s="227"/>
      <c r="L639" s="223"/>
      <c r="M639" s="228"/>
      <c r="N639" s="229"/>
      <c r="O639" s="229"/>
      <c r="P639" s="229"/>
      <c r="Q639" s="229"/>
      <c r="R639" s="229"/>
      <c r="S639" s="229"/>
      <c r="T639" s="230"/>
      <c r="AT639" s="224" t="s">
        <v>146</v>
      </c>
      <c r="AU639" s="224" t="s">
        <v>144</v>
      </c>
      <c r="AV639" s="12" t="s">
        <v>144</v>
      </c>
      <c r="AW639" s="12" t="s">
        <v>35</v>
      </c>
      <c r="AX639" s="12" t="s">
        <v>72</v>
      </c>
      <c r="AY639" s="224" t="s">
        <v>136</v>
      </c>
    </row>
    <row r="640" s="11" customFormat="1">
      <c r="B640" s="215"/>
      <c r="D640" s="216" t="s">
        <v>146</v>
      </c>
      <c r="E640" s="217" t="s">
        <v>5</v>
      </c>
      <c r="F640" s="218" t="s">
        <v>858</v>
      </c>
      <c r="H640" s="217" t="s">
        <v>5</v>
      </c>
      <c r="I640" s="219"/>
      <c r="L640" s="215"/>
      <c r="M640" s="220"/>
      <c r="N640" s="221"/>
      <c r="O640" s="221"/>
      <c r="P640" s="221"/>
      <c r="Q640" s="221"/>
      <c r="R640" s="221"/>
      <c r="S640" s="221"/>
      <c r="T640" s="222"/>
      <c r="AT640" s="217" t="s">
        <v>146</v>
      </c>
      <c r="AU640" s="217" t="s">
        <v>144</v>
      </c>
      <c r="AV640" s="11" t="s">
        <v>17</v>
      </c>
      <c r="AW640" s="11" t="s">
        <v>35</v>
      </c>
      <c r="AX640" s="11" t="s">
        <v>72</v>
      </c>
      <c r="AY640" s="217" t="s">
        <v>136</v>
      </c>
    </row>
    <row r="641" s="12" customFormat="1">
      <c r="B641" s="223"/>
      <c r="D641" s="216" t="s">
        <v>146</v>
      </c>
      <c r="E641" s="224" t="s">
        <v>5</v>
      </c>
      <c r="F641" s="225" t="s">
        <v>859</v>
      </c>
      <c r="H641" s="226">
        <v>1124</v>
      </c>
      <c r="I641" s="227"/>
      <c r="L641" s="223"/>
      <c r="M641" s="228"/>
      <c r="N641" s="229"/>
      <c r="O641" s="229"/>
      <c r="P641" s="229"/>
      <c r="Q641" s="229"/>
      <c r="R641" s="229"/>
      <c r="S641" s="229"/>
      <c r="T641" s="230"/>
      <c r="AT641" s="224" t="s">
        <v>146</v>
      </c>
      <c r="AU641" s="224" t="s">
        <v>144</v>
      </c>
      <c r="AV641" s="12" t="s">
        <v>144</v>
      </c>
      <c r="AW641" s="12" t="s">
        <v>35</v>
      </c>
      <c r="AX641" s="12" t="s">
        <v>72</v>
      </c>
      <c r="AY641" s="224" t="s">
        <v>136</v>
      </c>
    </row>
    <row r="642" s="13" customFormat="1">
      <c r="B642" s="231"/>
      <c r="D642" s="216" t="s">
        <v>146</v>
      </c>
      <c r="E642" s="232" t="s">
        <v>5</v>
      </c>
      <c r="F642" s="233" t="s">
        <v>203</v>
      </c>
      <c r="H642" s="234">
        <v>1881.944</v>
      </c>
      <c r="I642" s="235"/>
      <c r="L642" s="231"/>
      <c r="M642" s="236"/>
      <c r="N642" s="237"/>
      <c r="O642" s="237"/>
      <c r="P642" s="237"/>
      <c r="Q642" s="237"/>
      <c r="R642" s="237"/>
      <c r="S642" s="237"/>
      <c r="T642" s="238"/>
      <c r="AT642" s="232" t="s">
        <v>146</v>
      </c>
      <c r="AU642" s="232" t="s">
        <v>144</v>
      </c>
      <c r="AV642" s="13" t="s">
        <v>143</v>
      </c>
      <c r="AW642" s="13" t="s">
        <v>35</v>
      </c>
      <c r="AX642" s="13" t="s">
        <v>17</v>
      </c>
      <c r="AY642" s="232" t="s">
        <v>136</v>
      </c>
    </row>
    <row r="643" s="1" customFormat="1" ht="25.5" customHeight="1">
      <c r="B643" s="202"/>
      <c r="C643" s="203" t="s">
        <v>860</v>
      </c>
      <c r="D643" s="203" t="s">
        <v>138</v>
      </c>
      <c r="E643" s="204" t="s">
        <v>861</v>
      </c>
      <c r="F643" s="205" t="s">
        <v>862</v>
      </c>
      <c r="G643" s="206" t="s">
        <v>141</v>
      </c>
      <c r="H643" s="207">
        <v>54.399999999999999</v>
      </c>
      <c r="I643" s="208"/>
      <c r="J643" s="209">
        <f>ROUND(I643*H643,2)</f>
        <v>0</v>
      </c>
      <c r="K643" s="205" t="s">
        <v>142</v>
      </c>
      <c r="L643" s="47"/>
      <c r="M643" s="210" t="s">
        <v>5</v>
      </c>
      <c r="N643" s="211" t="s">
        <v>44</v>
      </c>
      <c r="O643" s="48"/>
      <c r="P643" s="212">
        <f>O643*H643</f>
        <v>0</v>
      </c>
      <c r="Q643" s="212">
        <v>0.0030000000000000001</v>
      </c>
      <c r="R643" s="212">
        <f>Q643*H643</f>
        <v>0.16320000000000001</v>
      </c>
      <c r="S643" s="212">
        <v>0</v>
      </c>
      <c r="T643" s="213">
        <f>S643*H643</f>
        <v>0</v>
      </c>
      <c r="AR643" s="25" t="s">
        <v>240</v>
      </c>
      <c r="AT643" s="25" t="s">
        <v>138</v>
      </c>
      <c r="AU643" s="25" t="s">
        <v>144</v>
      </c>
      <c r="AY643" s="25" t="s">
        <v>136</v>
      </c>
      <c r="BE643" s="214">
        <f>IF(N643="základní",J643,0)</f>
        <v>0</v>
      </c>
      <c r="BF643" s="214">
        <f>IF(N643="snížená",J643,0)</f>
        <v>0</v>
      </c>
      <c r="BG643" s="214">
        <f>IF(N643="zákl. přenesená",J643,0)</f>
        <v>0</v>
      </c>
      <c r="BH643" s="214">
        <f>IF(N643="sníž. přenesená",J643,0)</f>
        <v>0</v>
      </c>
      <c r="BI643" s="214">
        <f>IF(N643="nulová",J643,0)</f>
        <v>0</v>
      </c>
      <c r="BJ643" s="25" t="s">
        <v>144</v>
      </c>
      <c r="BK643" s="214">
        <f>ROUND(I643*H643,2)</f>
        <v>0</v>
      </c>
      <c r="BL643" s="25" t="s">
        <v>240</v>
      </c>
      <c r="BM643" s="25" t="s">
        <v>863</v>
      </c>
    </row>
    <row r="644" s="11" customFormat="1">
      <c r="B644" s="215"/>
      <c r="D644" s="216" t="s">
        <v>146</v>
      </c>
      <c r="E644" s="217" t="s">
        <v>5</v>
      </c>
      <c r="F644" s="218" t="s">
        <v>864</v>
      </c>
      <c r="H644" s="217" t="s">
        <v>5</v>
      </c>
      <c r="I644" s="219"/>
      <c r="L644" s="215"/>
      <c r="M644" s="220"/>
      <c r="N644" s="221"/>
      <c r="O644" s="221"/>
      <c r="P644" s="221"/>
      <c r="Q644" s="221"/>
      <c r="R644" s="221"/>
      <c r="S644" s="221"/>
      <c r="T644" s="222"/>
      <c r="AT644" s="217" t="s">
        <v>146</v>
      </c>
      <c r="AU644" s="217" t="s">
        <v>144</v>
      </c>
      <c r="AV644" s="11" t="s">
        <v>17</v>
      </c>
      <c r="AW644" s="11" t="s">
        <v>35</v>
      </c>
      <c r="AX644" s="11" t="s">
        <v>72</v>
      </c>
      <c r="AY644" s="217" t="s">
        <v>136</v>
      </c>
    </row>
    <row r="645" s="11" customFormat="1">
      <c r="B645" s="215"/>
      <c r="D645" s="216" t="s">
        <v>146</v>
      </c>
      <c r="E645" s="217" t="s">
        <v>5</v>
      </c>
      <c r="F645" s="218" t="s">
        <v>740</v>
      </c>
      <c r="H645" s="217" t="s">
        <v>5</v>
      </c>
      <c r="I645" s="219"/>
      <c r="L645" s="215"/>
      <c r="M645" s="220"/>
      <c r="N645" s="221"/>
      <c r="O645" s="221"/>
      <c r="P645" s="221"/>
      <c r="Q645" s="221"/>
      <c r="R645" s="221"/>
      <c r="S645" s="221"/>
      <c r="T645" s="222"/>
      <c r="AT645" s="217" t="s">
        <v>146</v>
      </c>
      <c r="AU645" s="217" t="s">
        <v>144</v>
      </c>
      <c r="AV645" s="11" t="s">
        <v>17</v>
      </c>
      <c r="AW645" s="11" t="s">
        <v>35</v>
      </c>
      <c r="AX645" s="11" t="s">
        <v>72</v>
      </c>
      <c r="AY645" s="217" t="s">
        <v>136</v>
      </c>
    </row>
    <row r="646" s="12" customFormat="1">
      <c r="B646" s="223"/>
      <c r="D646" s="216" t="s">
        <v>146</v>
      </c>
      <c r="E646" s="224" t="s">
        <v>5</v>
      </c>
      <c r="F646" s="225" t="s">
        <v>865</v>
      </c>
      <c r="H646" s="226">
        <v>54.399999999999999</v>
      </c>
      <c r="I646" s="227"/>
      <c r="L646" s="223"/>
      <c r="M646" s="228"/>
      <c r="N646" s="229"/>
      <c r="O646" s="229"/>
      <c r="P646" s="229"/>
      <c r="Q646" s="229"/>
      <c r="R646" s="229"/>
      <c r="S646" s="229"/>
      <c r="T646" s="230"/>
      <c r="AT646" s="224" t="s">
        <v>146</v>
      </c>
      <c r="AU646" s="224" t="s">
        <v>144</v>
      </c>
      <c r="AV646" s="12" t="s">
        <v>144</v>
      </c>
      <c r="AW646" s="12" t="s">
        <v>35</v>
      </c>
      <c r="AX646" s="12" t="s">
        <v>17</v>
      </c>
      <c r="AY646" s="224" t="s">
        <v>136</v>
      </c>
    </row>
    <row r="647" s="1" customFormat="1" ht="25.5" customHeight="1">
      <c r="B647" s="202"/>
      <c r="C647" s="239" t="s">
        <v>866</v>
      </c>
      <c r="D647" s="239" t="s">
        <v>216</v>
      </c>
      <c r="E647" s="240" t="s">
        <v>371</v>
      </c>
      <c r="F647" s="241" t="s">
        <v>372</v>
      </c>
      <c r="G647" s="242" t="s">
        <v>141</v>
      </c>
      <c r="H647" s="243">
        <v>55.488</v>
      </c>
      <c r="I647" s="244"/>
      <c r="J647" s="245">
        <f>ROUND(I647*H647,2)</f>
        <v>0</v>
      </c>
      <c r="K647" s="241" t="s">
        <v>142</v>
      </c>
      <c r="L647" s="246"/>
      <c r="M647" s="247" t="s">
        <v>5</v>
      </c>
      <c r="N647" s="248" t="s">
        <v>44</v>
      </c>
      <c r="O647" s="48"/>
      <c r="P647" s="212">
        <f>O647*H647</f>
        <v>0</v>
      </c>
      <c r="Q647" s="212">
        <v>0.0040000000000000001</v>
      </c>
      <c r="R647" s="212">
        <f>Q647*H647</f>
        <v>0.22195200000000001</v>
      </c>
      <c r="S647" s="212">
        <v>0</v>
      </c>
      <c r="T647" s="213">
        <f>S647*H647</f>
        <v>0</v>
      </c>
      <c r="AR647" s="25" t="s">
        <v>328</v>
      </c>
      <c r="AT647" s="25" t="s">
        <v>216</v>
      </c>
      <c r="AU647" s="25" t="s">
        <v>144</v>
      </c>
      <c r="AY647" s="25" t="s">
        <v>136</v>
      </c>
      <c r="BE647" s="214">
        <f>IF(N647="základní",J647,0)</f>
        <v>0</v>
      </c>
      <c r="BF647" s="214">
        <f>IF(N647="snížená",J647,0)</f>
        <v>0</v>
      </c>
      <c r="BG647" s="214">
        <f>IF(N647="zákl. přenesená",J647,0)</f>
        <v>0</v>
      </c>
      <c r="BH647" s="214">
        <f>IF(N647="sníž. přenesená",J647,0)</f>
        <v>0</v>
      </c>
      <c r="BI647" s="214">
        <f>IF(N647="nulová",J647,0)</f>
        <v>0</v>
      </c>
      <c r="BJ647" s="25" t="s">
        <v>144</v>
      </c>
      <c r="BK647" s="214">
        <f>ROUND(I647*H647,2)</f>
        <v>0</v>
      </c>
      <c r="BL647" s="25" t="s">
        <v>240</v>
      </c>
      <c r="BM647" s="25" t="s">
        <v>867</v>
      </c>
    </row>
    <row r="648" s="12" customFormat="1">
      <c r="B648" s="223"/>
      <c r="D648" s="216" t="s">
        <v>146</v>
      </c>
      <c r="F648" s="225" t="s">
        <v>868</v>
      </c>
      <c r="H648" s="226">
        <v>55.488</v>
      </c>
      <c r="I648" s="227"/>
      <c r="L648" s="223"/>
      <c r="M648" s="228"/>
      <c r="N648" s="229"/>
      <c r="O648" s="229"/>
      <c r="P648" s="229"/>
      <c r="Q648" s="229"/>
      <c r="R648" s="229"/>
      <c r="S648" s="229"/>
      <c r="T648" s="230"/>
      <c r="AT648" s="224" t="s">
        <v>146</v>
      </c>
      <c r="AU648" s="224" t="s">
        <v>144</v>
      </c>
      <c r="AV648" s="12" t="s">
        <v>144</v>
      </c>
      <c r="AW648" s="12" t="s">
        <v>6</v>
      </c>
      <c r="AX648" s="12" t="s">
        <v>17</v>
      </c>
      <c r="AY648" s="224" t="s">
        <v>136</v>
      </c>
    </row>
    <row r="649" s="1" customFormat="1" ht="25.5" customHeight="1">
      <c r="B649" s="202"/>
      <c r="C649" s="203" t="s">
        <v>869</v>
      </c>
      <c r="D649" s="203" t="s">
        <v>138</v>
      </c>
      <c r="E649" s="204" t="s">
        <v>861</v>
      </c>
      <c r="F649" s="205" t="s">
        <v>862</v>
      </c>
      <c r="G649" s="206" t="s">
        <v>141</v>
      </c>
      <c r="H649" s="207">
        <v>1.8999999999999999</v>
      </c>
      <c r="I649" s="208"/>
      <c r="J649" s="209">
        <f>ROUND(I649*H649,2)</f>
        <v>0</v>
      </c>
      <c r="K649" s="205" t="s">
        <v>142</v>
      </c>
      <c r="L649" s="47"/>
      <c r="M649" s="210" t="s">
        <v>5</v>
      </c>
      <c r="N649" s="211" t="s">
        <v>44</v>
      </c>
      <c r="O649" s="48"/>
      <c r="P649" s="212">
        <f>O649*H649</f>
        <v>0</v>
      </c>
      <c r="Q649" s="212">
        <v>0.0030000000000000001</v>
      </c>
      <c r="R649" s="212">
        <f>Q649*H649</f>
        <v>0.0057000000000000002</v>
      </c>
      <c r="S649" s="212">
        <v>0</v>
      </c>
      <c r="T649" s="213">
        <f>S649*H649</f>
        <v>0</v>
      </c>
      <c r="AR649" s="25" t="s">
        <v>240</v>
      </c>
      <c r="AT649" s="25" t="s">
        <v>138</v>
      </c>
      <c r="AU649" s="25" t="s">
        <v>144</v>
      </c>
      <c r="AY649" s="25" t="s">
        <v>136</v>
      </c>
      <c r="BE649" s="214">
        <f>IF(N649="základní",J649,0)</f>
        <v>0</v>
      </c>
      <c r="BF649" s="214">
        <f>IF(N649="snížená",J649,0)</f>
        <v>0</v>
      </c>
      <c r="BG649" s="214">
        <f>IF(N649="zákl. přenesená",J649,0)</f>
        <v>0</v>
      </c>
      <c r="BH649" s="214">
        <f>IF(N649="sníž. přenesená",J649,0)</f>
        <v>0</v>
      </c>
      <c r="BI649" s="214">
        <f>IF(N649="nulová",J649,0)</f>
        <v>0</v>
      </c>
      <c r="BJ649" s="25" t="s">
        <v>144</v>
      </c>
      <c r="BK649" s="214">
        <f>ROUND(I649*H649,2)</f>
        <v>0</v>
      </c>
      <c r="BL649" s="25" t="s">
        <v>240</v>
      </c>
      <c r="BM649" s="25" t="s">
        <v>870</v>
      </c>
    </row>
    <row r="650" s="11" customFormat="1">
      <c r="B650" s="215"/>
      <c r="D650" s="216" t="s">
        <v>146</v>
      </c>
      <c r="E650" s="217" t="s">
        <v>5</v>
      </c>
      <c r="F650" s="218" t="s">
        <v>871</v>
      </c>
      <c r="H650" s="217" t="s">
        <v>5</v>
      </c>
      <c r="I650" s="219"/>
      <c r="L650" s="215"/>
      <c r="M650" s="220"/>
      <c r="N650" s="221"/>
      <c r="O650" s="221"/>
      <c r="P650" s="221"/>
      <c r="Q650" s="221"/>
      <c r="R650" s="221"/>
      <c r="S650" s="221"/>
      <c r="T650" s="222"/>
      <c r="AT650" s="217" t="s">
        <v>146</v>
      </c>
      <c r="AU650" s="217" t="s">
        <v>144</v>
      </c>
      <c r="AV650" s="11" t="s">
        <v>17</v>
      </c>
      <c r="AW650" s="11" t="s">
        <v>35</v>
      </c>
      <c r="AX650" s="11" t="s">
        <v>72</v>
      </c>
      <c r="AY650" s="217" t="s">
        <v>136</v>
      </c>
    </row>
    <row r="651" s="11" customFormat="1">
      <c r="B651" s="215"/>
      <c r="D651" s="216" t="s">
        <v>146</v>
      </c>
      <c r="E651" s="217" t="s">
        <v>5</v>
      </c>
      <c r="F651" s="218" t="s">
        <v>742</v>
      </c>
      <c r="H651" s="217" t="s">
        <v>5</v>
      </c>
      <c r="I651" s="219"/>
      <c r="L651" s="215"/>
      <c r="M651" s="220"/>
      <c r="N651" s="221"/>
      <c r="O651" s="221"/>
      <c r="P651" s="221"/>
      <c r="Q651" s="221"/>
      <c r="R651" s="221"/>
      <c r="S651" s="221"/>
      <c r="T651" s="222"/>
      <c r="AT651" s="217" t="s">
        <v>146</v>
      </c>
      <c r="AU651" s="217" t="s">
        <v>144</v>
      </c>
      <c r="AV651" s="11" t="s">
        <v>17</v>
      </c>
      <c r="AW651" s="11" t="s">
        <v>35</v>
      </c>
      <c r="AX651" s="11" t="s">
        <v>72</v>
      </c>
      <c r="AY651" s="217" t="s">
        <v>136</v>
      </c>
    </row>
    <row r="652" s="12" customFormat="1">
      <c r="B652" s="223"/>
      <c r="D652" s="216" t="s">
        <v>146</v>
      </c>
      <c r="E652" s="224" t="s">
        <v>5</v>
      </c>
      <c r="F652" s="225" t="s">
        <v>872</v>
      </c>
      <c r="H652" s="226">
        <v>1.8999999999999999</v>
      </c>
      <c r="I652" s="227"/>
      <c r="L652" s="223"/>
      <c r="M652" s="228"/>
      <c r="N652" s="229"/>
      <c r="O652" s="229"/>
      <c r="P652" s="229"/>
      <c r="Q652" s="229"/>
      <c r="R652" s="229"/>
      <c r="S652" s="229"/>
      <c r="T652" s="230"/>
      <c r="AT652" s="224" t="s">
        <v>146</v>
      </c>
      <c r="AU652" s="224" t="s">
        <v>144</v>
      </c>
      <c r="AV652" s="12" t="s">
        <v>144</v>
      </c>
      <c r="AW652" s="12" t="s">
        <v>35</v>
      </c>
      <c r="AX652" s="12" t="s">
        <v>17</v>
      </c>
      <c r="AY652" s="224" t="s">
        <v>136</v>
      </c>
    </row>
    <row r="653" s="1" customFormat="1" ht="16.5" customHeight="1">
      <c r="B653" s="202"/>
      <c r="C653" s="239" t="s">
        <v>873</v>
      </c>
      <c r="D653" s="239" t="s">
        <v>216</v>
      </c>
      <c r="E653" s="240" t="s">
        <v>360</v>
      </c>
      <c r="F653" s="241" t="s">
        <v>361</v>
      </c>
      <c r="G653" s="242" t="s">
        <v>141</v>
      </c>
      <c r="H653" s="243">
        <v>1.9379999999999999</v>
      </c>
      <c r="I653" s="244"/>
      <c r="J653" s="245">
        <f>ROUND(I653*H653,2)</f>
        <v>0</v>
      </c>
      <c r="K653" s="241" t="s">
        <v>142</v>
      </c>
      <c r="L653" s="246"/>
      <c r="M653" s="247" t="s">
        <v>5</v>
      </c>
      <c r="N653" s="248" t="s">
        <v>44</v>
      </c>
      <c r="O653" s="48"/>
      <c r="P653" s="212">
        <f>O653*H653</f>
        <v>0</v>
      </c>
      <c r="Q653" s="212">
        <v>0.002</v>
      </c>
      <c r="R653" s="212">
        <f>Q653*H653</f>
        <v>0.0038760000000000001</v>
      </c>
      <c r="S653" s="212">
        <v>0</v>
      </c>
      <c r="T653" s="213">
        <f>S653*H653</f>
        <v>0</v>
      </c>
      <c r="AR653" s="25" t="s">
        <v>328</v>
      </c>
      <c r="AT653" s="25" t="s">
        <v>216</v>
      </c>
      <c r="AU653" s="25" t="s">
        <v>144</v>
      </c>
      <c r="AY653" s="25" t="s">
        <v>136</v>
      </c>
      <c r="BE653" s="214">
        <f>IF(N653="základní",J653,0)</f>
        <v>0</v>
      </c>
      <c r="BF653" s="214">
        <f>IF(N653="snížená",J653,0)</f>
        <v>0</v>
      </c>
      <c r="BG653" s="214">
        <f>IF(N653="zákl. přenesená",J653,0)</f>
        <v>0</v>
      </c>
      <c r="BH653" s="214">
        <f>IF(N653="sníž. přenesená",J653,0)</f>
        <v>0</v>
      </c>
      <c r="BI653" s="214">
        <f>IF(N653="nulová",J653,0)</f>
        <v>0</v>
      </c>
      <c r="BJ653" s="25" t="s">
        <v>144</v>
      </c>
      <c r="BK653" s="214">
        <f>ROUND(I653*H653,2)</f>
        <v>0</v>
      </c>
      <c r="BL653" s="25" t="s">
        <v>240</v>
      </c>
      <c r="BM653" s="25" t="s">
        <v>874</v>
      </c>
    </row>
    <row r="654" s="12" customFormat="1">
      <c r="B654" s="223"/>
      <c r="D654" s="216" t="s">
        <v>146</v>
      </c>
      <c r="F654" s="225" t="s">
        <v>875</v>
      </c>
      <c r="H654" s="226">
        <v>1.9379999999999999</v>
      </c>
      <c r="I654" s="227"/>
      <c r="L654" s="223"/>
      <c r="M654" s="228"/>
      <c r="N654" s="229"/>
      <c r="O654" s="229"/>
      <c r="P654" s="229"/>
      <c r="Q654" s="229"/>
      <c r="R654" s="229"/>
      <c r="S654" s="229"/>
      <c r="T654" s="230"/>
      <c r="AT654" s="224" t="s">
        <v>146</v>
      </c>
      <c r="AU654" s="224" t="s">
        <v>144</v>
      </c>
      <c r="AV654" s="12" t="s">
        <v>144</v>
      </c>
      <c r="AW654" s="12" t="s">
        <v>6</v>
      </c>
      <c r="AX654" s="12" t="s">
        <v>17</v>
      </c>
      <c r="AY654" s="224" t="s">
        <v>136</v>
      </c>
    </row>
    <row r="655" s="1" customFormat="1" ht="16.5" customHeight="1">
      <c r="B655" s="202"/>
      <c r="C655" s="203" t="s">
        <v>876</v>
      </c>
      <c r="D655" s="203" t="s">
        <v>138</v>
      </c>
      <c r="E655" s="204" t="s">
        <v>877</v>
      </c>
      <c r="F655" s="205" t="s">
        <v>878</v>
      </c>
      <c r="G655" s="206" t="s">
        <v>141</v>
      </c>
      <c r="H655" s="207">
        <v>56.299999999999997</v>
      </c>
      <c r="I655" s="208"/>
      <c r="J655" s="209">
        <f>ROUND(I655*H655,2)</f>
        <v>0</v>
      </c>
      <c r="K655" s="205" t="s">
        <v>5</v>
      </c>
      <c r="L655" s="47"/>
      <c r="M655" s="210" t="s">
        <v>5</v>
      </c>
      <c r="N655" s="211" t="s">
        <v>44</v>
      </c>
      <c r="O655" s="48"/>
      <c r="P655" s="212">
        <f>O655*H655</f>
        <v>0</v>
      </c>
      <c r="Q655" s="212">
        <v>0</v>
      </c>
      <c r="R655" s="212">
        <f>Q655*H655</f>
        <v>0</v>
      </c>
      <c r="S655" s="212">
        <v>0</v>
      </c>
      <c r="T655" s="213">
        <f>S655*H655</f>
        <v>0</v>
      </c>
      <c r="AR655" s="25" t="s">
        <v>143</v>
      </c>
      <c r="AT655" s="25" t="s">
        <v>138</v>
      </c>
      <c r="AU655" s="25" t="s">
        <v>144</v>
      </c>
      <c r="AY655" s="25" t="s">
        <v>136</v>
      </c>
      <c r="BE655" s="214">
        <f>IF(N655="základní",J655,0)</f>
        <v>0</v>
      </c>
      <c r="BF655" s="214">
        <f>IF(N655="snížená",J655,0)</f>
        <v>0</v>
      </c>
      <c r="BG655" s="214">
        <f>IF(N655="zákl. přenesená",J655,0)</f>
        <v>0</v>
      </c>
      <c r="BH655" s="214">
        <f>IF(N655="sníž. přenesená",J655,0)</f>
        <v>0</v>
      </c>
      <c r="BI655" s="214">
        <f>IF(N655="nulová",J655,0)</f>
        <v>0</v>
      </c>
      <c r="BJ655" s="25" t="s">
        <v>144</v>
      </c>
      <c r="BK655" s="214">
        <f>ROUND(I655*H655,2)</f>
        <v>0</v>
      </c>
      <c r="BL655" s="25" t="s">
        <v>143</v>
      </c>
      <c r="BM655" s="25" t="s">
        <v>879</v>
      </c>
    </row>
    <row r="656" s="12" customFormat="1">
      <c r="B656" s="223"/>
      <c r="D656" s="216" t="s">
        <v>146</v>
      </c>
      <c r="E656" s="224" t="s">
        <v>5</v>
      </c>
      <c r="F656" s="225" t="s">
        <v>550</v>
      </c>
      <c r="H656" s="226">
        <v>56.299999999999997</v>
      </c>
      <c r="I656" s="227"/>
      <c r="L656" s="223"/>
      <c r="M656" s="228"/>
      <c r="N656" s="229"/>
      <c r="O656" s="229"/>
      <c r="P656" s="229"/>
      <c r="Q656" s="229"/>
      <c r="R656" s="229"/>
      <c r="S656" s="229"/>
      <c r="T656" s="230"/>
      <c r="AT656" s="224" t="s">
        <v>146</v>
      </c>
      <c r="AU656" s="224" t="s">
        <v>144</v>
      </c>
      <c r="AV656" s="12" t="s">
        <v>144</v>
      </c>
      <c r="AW656" s="12" t="s">
        <v>35</v>
      </c>
      <c r="AX656" s="12" t="s">
        <v>17</v>
      </c>
      <c r="AY656" s="224" t="s">
        <v>136</v>
      </c>
    </row>
    <row r="657" s="1" customFormat="1" ht="25.5" customHeight="1">
      <c r="B657" s="202"/>
      <c r="C657" s="203" t="s">
        <v>880</v>
      </c>
      <c r="D657" s="203" t="s">
        <v>138</v>
      </c>
      <c r="E657" s="204" t="s">
        <v>881</v>
      </c>
      <c r="F657" s="205" t="s">
        <v>882</v>
      </c>
      <c r="G657" s="206" t="s">
        <v>141</v>
      </c>
      <c r="H657" s="207">
        <v>4.5</v>
      </c>
      <c r="I657" s="208"/>
      <c r="J657" s="209">
        <f>ROUND(I657*H657,2)</f>
        <v>0</v>
      </c>
      <c r="K657" s="205" t="s">
        <v>142</v>
      </c>
      <c r="L657" s="47"/>
      <c r="M657" s="210" t="s">
        <v>5</v>
      </c>
      <c r="N657" s="211" t="s">
        <v>44</v>
      </c>
      <c r="O657" s="48"/>
      <c r="P657" s="212">
        <f>O657*H657</f>
        <v>0</v>
      </c>
      <c r="Q657" s="212">
        <v>0.00058</v>
      </c>
      <c r="R657" s="212">
        <f>Q657*H657</f>
        <v>0.0026099999999999999</v>
      </c>
      <c r="S657" s="212">
        <v>0</v>
      </c>
      <c r="T657" s="213">
        <f>S657*H657</f>
        <v>0</v>
      </c>
      <c r="AR657" s="25" t="s">
        <v>240</v>
      </c>
      <c r="AT657" s="25" t="s">
        <v>138</v>
      </c>
      <c r="AU657" s="25" t="s">
        <v>144</v>
      </c>
      <c r="AY657" s="25" t="s">
        <v>136</v>
      </c>
      <c r="BE657" s="214">
        <f>IF(N657="základní",J657,0)</f>
        <v>0</v>
      </c>
      <c r="BF657" s="214">
        <f>IF(N657="snížená",J657,0)</f>
        <v>0</v>
      </c>
      <c r="BG657" s="214">
        <f>IF(N657="zákl. přenesená",J657,0)</f>
        <v>0</v>
      </c>
      <c r="BH657" s="214">
        <f>IF(N657="sníž. přenesená",J657,0)</f>
        <v>0</v>
      </c>
      <c r="BI657" s="214">
        <f>IF(N657="nulová",J657,0)</f>
        <v>0</v>
      </c>
      <c r="BJ657" s="25" t="s">
        <v>144</v>
      </c>
      <c r="BK657" s="214">
        <f>ROUND(I657*H657,2)</f>
        <v>0</v>
      </c>
      <c r="BL657" s="25" t="s">
        <v>240</v>
      </c>
      <c r="BM657" s="25" t="s">
        <v>883</v>
      </c>
    </row>
    <row r="658" s="11" customFormat="1">
      <c r="B658" s="215"/>
      <c r="D658" s="216" t="s">
        <v>146</v>
      </c>
      <c r="E658" s="217" t="s">
        <v>5</v>
      </c>
      <c r="F658" s="218" t="s">
        <v>292</v>
      </c>
      <c r="H658" s="217" t="s">
        <v>5</v>
      </c>
      <c r="I658" s="219"/>
      <c r="L658" s="215"/>
      <c r="M658" s="220"/>
      <c r="N658" s="221"/>
      <c r="O658" s="221"/>
      <c r="P658" s="221"/>
      <c r="Q658" s="221"/>
      <c r="R658" s="221"/>
      <c r="S658" s="221"/>
      <c r="T658" s="222"/>
      <c r="AT658" s="217" t="s">
        <v>146</v>
      </c>
      <c r="AU658" s="217" t="s">
        <v>144</v>
      </c>
      <c r="AV658" s="11" t="s">
        <v>17</v>
      </c>
      <c r="AW658" s="11" t="s">
        <v>35</v>
      </c>
      <c r="AX658" s="11" t="s">
        <v>72</v>
      </c>
      <c r="AY658" s="217" t="s">
        <v>136</v>
      </c>
    </row>
    <row r="659" s="12" customFormat="1">
      <c r="B659" s="223"/>
      <c r="D659" s="216" t="s">
        <v>146</v>
      </c>
      <c r="E659" s="224" t="s">
        <v>5</v>
      </c>
      <c r="F659" s="225" t="s">
        <v>293</v>
      </c>
      <c r="H659" s="226">
        <v>4.5</v>
      </c>
      <c r="I659" s="227"/>
      <c r="L659" s="223"/>
      <c r="M659" s="228"/>
      <c r="N659" s="229"/>
      <c r="O659" s="229"/>
      <c r="P659" s="229"/>
      <c r="Q659" s="229"/>
      <c r="R659" s="229"/>
      <c r="S659" s="229"/>
      <c r="T659" s="230"/>
      <c r="AT659" s="224" t="s">
        <v>146</v>
      </c>
      <c r="AU659" s="224" t="s">
        <v>144</v>
      </c>
      <c r="AV659" s="12" t="s">
        <v>144</v>
      </c>
      <c r="AW659" s="12" t="s">
        <v>35</v>
      </c>
      <c r="AX659" s="12" t="s">
        <v>17</v>
      </c>
      <c r="AY659" s="224" t="s">
        <v>136</v>
      </c>
    </row>
    <row r="660" s="1" customFormat="1" ht="16.5" customHeight="1">
      <c r="B660" s="202"/>
      <c r="C660" s="239" t="s">
        <v>884</v>
      </c>
      <c r="D660" s="239" t="s">
        <v>216</v>
      </c>
      <c r="E660" s="240" t="s">
        <v>885</v>
      </c>
      <c r="F660" s="241" t="s">
        <v>886</v>
      </c>
      <c r="G660" s="242" t="s">
        <v>151</v>
      </c>
      <c r="H660" s="243">
        <v>0.184</v>
      </c>
      <c r="I660" s="244"/>
      <c r="J660" s="245">
        <f>ROUND(I660*H660,2)</f>
        <v>0</v>
      </c>
      <c r="K660" s="241" t="s">
        <v>142</v>
      </c>
      <c r="L660" s="246"/>
      <c r="M660" s="247" t="s">
        <v>5</v>
      </c>
      <c r="N660" s="248" t="s">
        <v>44</v>
      </c>
      <c r="O660" s="48"/>
      <c r="P660" s="212">
        <f>O660*H660</f>
        <v>0</v>
      </c>
      <c r="Q660" s="212">
        <v>0.02</v>
      </c>
      <c r="R660" s="212">
        <f>Q660*H660</f>
        <v>0.0036800000000000001</v>
      </c>
      <c r="S660" s="212">
        <v>0</v>
      </c>
      <c r="T660" s="213">
        <f>S660*H660</f>
        <v>0</v>
      </c>
      <c r="AR660" s="25" t="s">
        <v>328</v>
      </c>
      <c r="AT660" s="25" t="s">
        <v>216</v>
      </c>
      <c r="AU660" s="25" t="s">
        <v>144</v>
      </c>
      <c r="AY660" s="25" t="s">
        <v>136</v>
      </c>
      <c r="BE660" s="214">
        <f>IF(N660="základní",J660,0)</f>
        <v>0</v>
      </c>
      <c r="BF660" s="214">
        <f>IF(N660="snížená",J660,0)</f>
        <v>0</v>
      </c>
      <c r="BG660" s="214">
        <f>IF(N660="zákl. přenesená",J660,0)</f>
        <v>0</v>
      </c>
      <c r="BH660" s="214">
        <f>IF(N660="sníž. přenesená",J660,0)</f>
        <v>0</v>
      </c>
      <c r="BI660" s="214">
        <f>IF(N660="nulová",J660,0)</f>
        <v>0</v>
      </c>
      <c r="BJ660" s="25" t="s">
        <v>144</v>
      </c>
      <c r="BK660" s="214">
        <f>ROUND(I660*H660,2)</f>
        <v>0</v>
      </c>
      <c r="BL660" s="25" t="s">
        <v>240</v>
      </c>
      <c r="BM660" s="25" t="s">
        <v>887</v>
      </c>
    </row>
    <row r="661" s="11" customFormat="1">
      <c r="B661" s="215"/>
      <c r="D661" s="216" t="s">
        <v>146</v>
      </c>
      <c r="E661" s="217" t="s">
        <v>5</v>
      </c>
      <c r="F661" s="218" t="s">
        <v>292</v>
      </c>
      <c r="H661" s="217" t="s">
        <v>5</v>
      </c>
      <c r="I661" s="219"/>
      <c r="L661" s="215"/>
      <c r="M661" s="220"/>
      <c r="N661" s="221"/>
      <c r="O661" s="221"/>
      <c r="P661" s="221"/>
      <c r="Q661" s="221"/>
      <c r="R661" s="221"/>
      <c r="S661" s="221"/>
      <c r="T661" s="222"/>
      <c r="AT661" s="217" t="s">
        <v>146</v>
      </c>
      <c r="AU661" s="217" t="s">
        <v>144</v>
      </c>
      <c r="AV661" s="11" t="s">
        <v>17</v>
      </c>
      <c r="AW661" s="11" t="s">
        <v>35</v>
      </c>
      <c r="AX661" s="11" t="s">
        <v>72</v>
      </c>
      <c r="AY661" s="217" t="s">
        <v>136</v>
      </c>
    </row>
    <row r="662" s="12" customFormat="1">
      <c r="B662" s="223"/>
      <c r="D662" s="216" t="s">
        <v>146</v>
      </c>
      <c r="E662" s="224" t="s">
        <v>5</v>
      </c>
      <c r="F662" s="225" t="s">
        <v>888</v>
      </c>
      <c r="H662" s="226">
        <v>0.17999999999999999</v>
      </c>
      <c r="I662" s="227"/>
      <c r="L662" s="223"/>
      <c r="M662" s="228"/>
      <c r="N662" s="229"/>
      <c r="O662" s="229"/>
      <c r="P662" s="229"/>
      <c r="Q662" s="229"/>
      <c r="R662" s="229"/>
      <c r="S662" s="229"/>
      <c r="T662" s="230"/>
      <c r="AT662" s="224" t="s">
        <v>146</v>
      </c>
      <c r="AU662" s="224" t="s">
        <v>144</v>
      </c>
      <c r="AV662" s="12" t="s">
        <v>144</v>
      </c>
      <c r="AW662" s="12" t="s">
        <v>35</v>
      </c>
      <c r="AX662" s="12" t="s">
        <v>17</v>
      </c>
      <c r="AY662" s="224" t="s">
        <v>136</v>
      </c>
    </row>
    <row r="663" s="12" customFormat="1">
      <c r="B663" s="223"/>
      <c r="D663" s="216" t="s">
        <v>146</v>
      </c>
      <c r="F663" s="225" t="s">
        <v>889</v>
      </c>
      <c r="H663" s="226">
        <v>0.184</v>
      </c>
      <c r="I663" s="227"/>
      <c r="L663" s="223"/>
      <c r="M663" s="228"/>
      <c r="N663" s="229"/>
      <c r="O663" s="229"/>
      <c r="P663" s="229"/>
      <c r="Q663" s="229"/>
      <c r="R663" s="229"/>
      <c r="S663" s="229"/>
      <c r="T663" s="230"/>
      <c r="AT663" s="224" t="s">
        <v>146</v>
      </c>
      <c r="AU663" s="224" t="s">
        <v>144</v>
      </c>
      <c r="AV663" s="12" t="s">
        <v>144</v>
      </c>
      <c r="AW663" s="12" t="s">
        <v>6</v>
      </c>
      <c r="AX663" s="12" t="s">
        <v>17</v>
      </c>
      <c r="AY663" s="224" t="s">
        <v>136</v>
      </c>
    </row>
    <row r="664" s="1" customFormat="1" ht="16.5" customHeight="1">
      <c r="B664" s="202"/>
      <c r="C664" s="239" t="s">
        <v>890</v>
      </c>
      <c r="D664" s="239" t="s">
        <v>216</v>
      </c>
      <c r="E664" s="240" t="s">
        <v>891</v>
      </c>
      <c r="F664" s="241" t="s">
        <v>892</v>
      </c>
      <c r="G664" s="242" t="s">
        <v>151</v>
      </c>
      <c r="H664" s="243">
        <v>0.091999999999999998</v>
      </c>
      <c r="I664" s="244"/>
      <c r="J664" s="245">
        <f>ROUND(I664*H664,2)</f>
        <v>0</v>
      </c>
      <c r="K664" s="241" t="s">
        <v>5</v>
      </c>
      <c r="L664" s="246"/>
      <c r="M664" s="247" t="s">
        <v>5</v>
      </c>
      <c r="N664" s="248" t="s">
        <v>44</v>
      </c>
      <c r="O664" s="48"/>
      <c r="P664" s="212">
        <f>O664*H664</f>
        <v>0</v>
      </c>
      <c r="Q664" s="212">
        <v>0.029999999999999999</v>
      </c>
      <c r="R664" s="212">
        <f>Q664*H664</f>
        <v>0.0027599999999999999</v>
      </c>
      <c r="S664" s="212">
        <v>0</v>
      </c>
      <c r="T664" s="213">
        <f>S664*H664</f>
        <v>0</v>
      </c>
      <c r="AR664" s="25" t="s">
        <v>328</v>
      </c>
      <c r="AT664" s="25" t="s">
        <v>216</v>
      </c>
      <c r="AU664" s="25" t="s">
        <v>144</v>
      </c>
      <c r="AY664" s="25" t="s">
        <v>136</v>
      </c>
      <c r="BE664" s="214">
        <f>IF(N664="základní",J664,0)</f>
        <v>0</v>
      </c>
      <c r="BF664" s="214">
        <f>IF(N664="snížená",J664,0)</f>
        <v>0</v>
      </c>
      <c r="BG664" s="214">
        <f>IF(N664="zákl. přenesená",J664,0)</f>
        <v>0</v>
      </c>
      <c r="BH664" s="214">
        <f>IF(N664="sníž. přenesená",J664,0)</f>
        <v>0</v>
      </c>
      <c r="BI664" s="214">
        <f>IF(N664="nulová",J664,0)</f>
        <v>0</v>
      </c>
      <c r="BJ664" s="25" t="s">
        <v>144</v>
      </c>
      <c r="BK664" s="214">
        <f>ROUND(I664*H664,2)</f>
        <v>0</v>
      </c>
      <c r="BL664" s="25" t="s">
        <v>240</v>
      </c>
      <c r="BM664" s="25" t="s">
        <v>893</v>
      </c>
    </row>
    <row r="665" s="12" customFormat="1">
      <c r="B665" s="223"/>
      <c r="D665" s="216" t="s">
        <v>146</v>
      </c>
      <c r="E665" s="224" t="s">
        <v>5</v>
      </c>
      <c r="F665" s="225" t="s">
        <v>894</v>
      </c>
      <c r="H665" s="226">
        <v>0.089999999999999997</v>
      </c>
      <c r="I665" s="227"/>
      <c r="L665" s="223"/>
      <c r="M665" s="228"/>
      <c r="N665" s="229"/>
      <c r="O665" s="229"/>
      <c r="P665" s="229"/>
      <c r="Q665" s="229"/>
      <c r="R665" s="229"/>
      <c r="S665" s="229"/>
      <c r="T665" s="230"/>
      <c r="AT665" s="224" t="s">
        <v>146</v>
      </c>
      <c r="AU665" s="224" t="s">
        <v>144</v>
      </c>
      <c r="AV665" s="12" t="s">
        <v>144</v>
      </c>
      <c r="AW665" s="12" t="s">
        <v>35</v>
      </c>
      <c r="AX665" s="12" t="s">
        <v>17</v>
      </c>
      <c r="AY665" s="224" t="s">
        <v>136</v>
      </c>
    </row>
    <row r="666" s="12" customFormat="1">
      <c r="B666" s="223"/>
      <c r="D666" s="216" t="s">
        <v>146</v>
      </c>
      <c r="F666" s="225" t="s">
        <v>895</v>
      </c>
      <c r="H666" s="226">
        <v>0.091999999999999998</v>
      </c>
      <c r="I666" s="227"/>
      <c r="L666" s="223"/>
      <c r="M666" s="228"/>
      <c r="N666" s="229"/>
      <c r="O666" s="229"/>
      <c r="P666" s="229"/>
      <c r="Q666" s="229"/>
      <c r="R666" s="229"/>
      <c r="S666" s="229"/>
      <c r="T666" s="230"/>
      <c r="AT666" s="224" t="s">
        <v>146</v>
      </c>
      <c r="AU666" s="224" t="s">
        <v>144</v>
      </c>
      <c r="AV666" s="12" t="s">
        <v>144</v>
      </c>
      <c r="AW666" s="12" t="s">
        <v>6</v>
      </c>
      <c r="AX666" s="12" t="s">
        <v>17</v>
      </c>
      <c r="AY666" s="224" t="s">
        <v>136</v>
      </c>
    </row>
    <row r="667" s="1" customFormat="1" ht="38.25" customHeight="1">
      <c r="B667" s="202"/>
      <c r="C667" s="203" t="s">
        <v>896</v>
      </c>
      <c r="D667" s="203" t="s">
        <v>138</v>
      </c>
      <c r="E667" s="204" t="s">
        <v>897</v>
      </c>
      <c r="F667" s="205" t="s">
        <v>898</v>
      </c>
      <c r="G667" s="206" t="s">
        <v>180</v>
      </c>
      <c r="H667" s="207">
        <v>0.40400000000000003</v>
      </c>
      <c r="I667" s="208"/>
      <c r="J667" s="209">
        <f>ROUND(I667*H667,2)</f>
        <v>0</v>
      </c>
      <c r="K667" s="205" t="s">
        <v>142</v>
      </c>
      <c r="L667" s="47"/>
      <c r="M667" s="210" t="s">
        <v>5</v>
      </c>
      <c r="N667" s="211" t="s">
        <v>44</v>
      </c>
      <c r="O667" s="48"/>
      <c r="P667" s="212">
        <f>O667*H667</f>
        <v>0</v>
      </c>
      <c r="Q667" s="212">
        <v>0</v>
      </c>
      <c r="R667" s="212">
        <f>Q667*H667</f>
        <v>0</v>
      </c>
      <c r="S667" s="212">
        <v>0</v>
      </c>
      <c r="T667" s="213">
        <f>S667*H667</f>
        <v>0</v>
      </c>
      <c r="AR667" s="25" t="s">
        <v>240</v>
      </c>
      <c r="AT667" s="25" t="s">
        <v>138</v>
      </c>
      <c r="AU667" s="25" t="s">
        <v>144</v>
      </c>
      <c r="AY667" s="25" t="s">
        <v>136</v>
      </c>
      <c r="BE667" s="214">
        <f>IF(N667="základní",J667,0)</f>
        <v>0</v>
      </c>
      <c r="BF667" s="214">
        <f>IF(N667="snížená",J667,0)</f>
        <v>0</v>
      </c>
      <c r="BG667" s="214">
        <f>IF(N667="zákl. přenesená",J667,0)</f>
        <v>0</v>
      </c>
      <c r="BH667" s="214">
        <f>IF(N667="sníž. přenesená",J667,0)</f>
        <v>0</v>
      </c>
      <c r="BI667" s="214">
        <f>IF(N667="nulová",J667,0)</f>
        <v>0</v>
      </c>
      <c r="BJ667" s="25" t="s">
        <v>144</v>
      </c>
      <c r="BK667" s="214">
        <f>ROUND(I667*H667,2)</f>
        <v>0</v>
      </c>
      <c r="BL667" s="25" t="s">
        <v>240</v>
      </c>
      <c r="BM667" s="25" t="s">
        <v>899</v>
      </c>
    </row>
    <row r="668" s="10" customFormat="1" ht="29.88" customHeight="1">
      <c r="B668" s="189"/>
      <c r="D668" s="190" t="s">
        <v>71</v>
      </c>
      <c r="E668" s="200" t="s">
        <v>900</v>
      </c>
      <c r="F668" s="200" t="s">
        <v>901</v>
      </c>
      <c r="I668" s="192"/>
      <c r="J668" s="201">
        <f>BK668</f>
        <v>0</v>
      </c>
      <c r="L668" s="189"/>
      <c r="M668" s="194"/>
      <c r="N668" s="195"/>
      <c r="O668" s="195"/>
      <c r="P668" s="196">
        <f>SUM(P669:P703)</f>
        <v>0</v>
      </c>
      <c r="Q668" s="195"/>
      <c r="R668" s="196">
        <f>SUM(R669:R703)</f>
        <v>0</v>
      </c>
      <c r="S668" s="195"/>
      <c r="T668" s="197">
        <f>SUM(T669:T703)</f>
        <v>0</v>
      </c>
      <c r="AR668" s="190" t="s">
        <v>144</v>
      </c>
      <c r="AT668" s="198" t="s">
        <v>71</v>
      </c>
      <c r="AU668" s="198" t="s">
        <v>17</v>
      </c>
      <c r="AY668" s="190" t="s">
        <v>136</v>
      </c>
      <c r="BK668" s="199">
        <f>SUM(BK669:BK703)</f>
        <v>0</v>
      </c>
    </row>
    <row r="669" s="1" customFormat="1" ht="16.5" customHeight="1">
      <c r="B669" s="202"/>
      <c r="C669" s="203" t="s">
        <v>902</v>
      </c>
      <c r="D669" s="203" t="s">
        <v>138</v>
      </c>
      <c r="E669" s="204" t="s">
        <v>903</v>
      </c>
      <c r="F669" s="205" t="s">
        <v>904</v>
      </c>
      <c r="G669" s="206" t="s">
        <v>207</v>
      </c>
      <c r="H669" s="207">
        <v>180</v>
      </c>
      <c r="I669" s="208"/>
      <c r="J669" s="209">
        <f>ROUND(I669*H669,2)</f>
        <v>0</v>
      </c>
      <c r="K669" s="205" t="s">
        <v>5</v>
      </c>
      <c r="L669" s="47"/>
      <c r="M669" s="210" t="s">
        <v>5</v>
      </c>
      <c r="N669" s="211" t="s">
        <v>44</v>
      </c>
      <c r="O669" s="48"/>
      <c r="P669" s="212">
        <f>O669*H669</f>
        <v>0</v>
      </c>
      <c r="Q669" s="212">
        <v>0</v>
      </c>
      <c r="R669" s="212">
        <f>Q669*H669</f>
        <v>0</v>
      </c>
      <c r="S669" s="212">
        <v>0</v>
      </c>
      <c r="T669" s="213">
        <f>S669*H669</f>
        <v>0</v>
      </c>
      <c r="AR669" s="25" t="s">
        <v>240</v>
      </c>
      <c r="AT669" s="25" t="s">
        <v>138</v>
      </c>
      <c r="AU669" s="25" t="s">
        <v>144</v>
      </c>
      <c r="AY669" s="25" t="s">
        <v>136</v>
      </c>
      <c r="BE669" s="214">
        <f>IF(N669="základní",J669,0)</f>
        <v>0</v>
      </c>
      <c r="BF669" s="214">
        <f>IF(N669="snížená",J669,0)</f>
        <v>0</v>
      </c>
      <c r="BG669" s="214">
        <f>IF(N669="zákl. přenesená",J669,0)</f>
        <v>0</v>
      </c>
      <c r="BH669" s="214">
        <f>IF(N669="sníž. přenesená",J669,0)</f>
        <v>0</v>
      </c>
      <c r="BI669" s="214">
        <f>IF(N669="nulová",J669,0)</f>
        <v>0</v>
      </c>
      <c r="BJ669" s="25" t="s">
        <v>144</v>
      </c>
      <c r="BK669" s="214">
        <f>ROUND(I669*H669,2)</f>
        <v>0</v>
      </c>
      <c r="BL669" s="25" t="s">
        <v>240</v>
      </c>
      <c r="BM669" s="25" t="s">
        <v>905</v>
      </c>
    </row>
    <row r="670" s="1" customFormat="1" ht="16.5" customHeight="1">
      <c r="B670" s="202"/>
      <c r="C670" s="203" t="s">
        <v>906</v>
      </c>
      <c r="D670" s="203" t="s">
        <v>138</v>
      </c>
      <c r="E670" s="204" t="s">
        <v>907</v>
      </c>
      <c r="F670" s="205" t="s">
        <v>908</v>
      </c>
      <c r="G670" s="206" t="s">
        <v>207</v>
      </c>
      <c r="H670" s="207">
        <v>446</v>
      </c>
      <c r="I670" s="208"/>
      <c r="J670" s="209">
        <f>ROUND(I670*H670,2)</f>
        <v>0</v>
      </c>
      <c r="K670" s="205" t="s">
        <v>5</v>
      </c>
      <c r="L670" s="47"/>
      <c r="M670" s="210" t="s">
        <v>5</v>
      </c>
      <c r="N670" s="211" t="s">
        <v>44</v>
      </c>
      <c r="O670" s="48"/>
      <c r="P670" s="212">
        <f>O670*H670</f>
        <v>0</v>
      </c>
      <c r="Q670" s="212">
        <v>0</v>
      </c>
      <c r="R670" s="212">
        <f>Q670*H670</f>
        <v>0</v>
      </c>
      <c r="S670" s="212">
        <v>0</v>
      </c>
      <c r="T670" s="213">
        <f>S670*H670</f>
        <v>0</v>
      </c>
      <c r="AR670" s="25" t="s">
        <v>240</v>
      </c>
      <c r="AT670" s="25" t="s">
        <v>138</v>
      </c>
      <c r="AU670" s="25" t="s">
        <v>144</v>
      </c>
      <c r="AY670" s="25" t="s">
        <v>136</v>
      </c>
      <c r="BE670" s="214">
        <f>IF(N670="základní",J670,0)</f>
        <v>0</v>
      </c>
      <c r="BF670" s="214">
        <f>IF(N670="snížená",J670,0)</f>
        <v>0</v>
      </c>
      <c r="BG670" s="214">
        <f>IF(N670="zákl. přenesená",J670,0)</f>
        <v>0</v>
      </c>
      <c r="BH670" s="214">
        <f>IF(N670="sníž. přenesená",J670,0)</f>
        <v>0</v>
      </c>
      <c r="BI670" s="214">
        <f>IF(N670="nulová",J670,0)</f>
        <v>0</v>
      </c>
      <c r="BJ670" s="25" t="s">
        <v>144</v>
      </c>
      <c r="BK670" s="214">
        <f>ROUND(I670*H670,2)</f>
        <v>0</v>
      </c>
      <c r="BL670" s="25" t="s">
        <v>240</v>
      </c>
      <c r="BM670" s="25" t="s">
        <v>909</v>
      </c>
    </row>
    <row r="671" s="1" customFormat="1" ht="16.5" customHeight="1">
      <c r="B671" s="202"/>
      <c r="C671" s="203" t="s">
        <v>910</v>
      </c>
      <c r="D671" s="203" t="s">
        <v>138</v>
      </c>
      <c r="E671" s="204" t="s">
        <v>911</v>
      </c>
      <c r="F671" s="205" t="s">
        <v>912</v>
      </c>
      <c r="G671" s="206" t="s">
        <v>913</v>
      </c>
      <c r="H671" s="207">
        <v>150</v>
      </c>
      <c r="I671" s="208"/>
      <c r="J671" s="209">
        <f>ROUND(I671*H671,2)</f>
        <v>0</v>
      </c>
      <c r="K671" s="205" t="s">
        <v>5</v>
      </c>
      <c r="L671" s="47"/>
      <c r="M671" s="210" t="s">
        <v>5</v>
      </c>
      <c r="N671" s="211" t="s">
        <v>44</v>
      </c>
      <c r="O671" s="48"/>
      <c r="P671" s="212">
        <f>O671*H671</f>
        <v>0</v>
      </c>
      <c r="Q671" s="212">
        <v>0</v>
      </c>
      <c r="R671" s="212">
        <f>Q671*H671</f>
        <v>0</v>
      </c>
      <c r="S671" s="212">
        <v>0</v>
      </c>
      <c r="T671" s="213">
        <f>S671*H671</f>
        <v>0</v>
      </c>
      <c r="AR671" s="25" t="s">
        <v>240</v>
      </c>
      <c r="AT671" s="25" t="s">
        <v>138</v>
      </c>
      <c r="AU671" s="25" t="s">
        <v>144</v>
      </c>
      <c r="AY671" s="25" t="s">
        <v>136</v>
      </c>
      <c r="BE671" s="214">
        <f>IF(N671="základní",J671,0)</f>
        <v>0</v>
      </c>
      <c r="BF671" s="214">
        <f>IF(N671="snížená",J671,0)</f>
        <v>0</v>
      </c>
      <c r="BG671" s="214">
        <f>IF(N671="zákl. přenesená",J671,0)</f>
        <v>0</v>
      </c>
      <c r="BH671" s="214">
        <f>IF(N671="sníž. přenesená",J671,0)</f>
        <v>0</v>
      </c>
      <c r="BI671" s="214">
        <f>IF(N671="nulová",J671,0)</f>
        <v>0</v>
      </c>
      <c r="BJ671" s="25" t="s">
        <v>144</v>
      </c>
      <c r="BK671" s="214">
        <f>ROUND(I671*H671,2)</f>
        <v>0</v>
      </c>
      <c r="BL671" s="25" t="s">
        <v>240</v>
      </c>
      <c r="BM671" s="25" t="s">
        <v>914</v>
      </c>
    </row>
    <row r="672" s="1" customFormat="1" ht="16.5" customHeight="1">
      <c r="B672" s="202"/>
      <c r="C672" s="203" t="s">
        <v>915</v>
      </c>
      <c r="D672" s="203" t="s">
        <v>138</v>
      </c>
      <c r="E672" s="204" t="s">
        <v>916</v>
      </c>
      <c r="F672" s="205" t="s">
        <v>917</v>
      </c>
      <c r="G672" s="206" t="s">
        <v>913</v>
      </c>
      <c r="H672" s="207">
        <v>150</v>
      </c>
      <c r="I672" s="208"/>
      <c r="J672" s="209">
        <f>ROUND(I672*H672,2)</f>
        <v>0</v>
      </c>
      <c r="K672" s="205" t="s">
        <v>5</v>
      </c>
      <c r="L672" s="47"/>
      <c r="M672" s="210" t="s">
        <v>5</v>
      </c>
      <c r="N672" s="211" t="s">
        <v>44</v>
      </c>
      <c r="O672" s="48"/>
      <c r="P672" s="212">
        <f>O672*H672</f>
        <v>0</v>
      </c>
      <c r="Q672" s="212">
        <v>0</v>
      </c>
      <c r="R672" s="212">
        <f>Q672*H672</f>
        <v>0</v>
      </c>
      <c r="S672" s="212">
        <v>0</v>
      </c>
      <c r="T672" s="213">
        <f>S672*H672</f>
        <v>0</v>
      </c>
      <c r="AR672" s="25" t="s">
        <v>240</v>
      </c>
      <c r="AT672" s="25" t="s">
        <v>138</v>
      </c>
      <c r="AU672" s="25" t="s">
        <v>144</v>
      </c>
      <c r="AY672" s="25" t="s">
        <v>136</v>
      </c>
      <c r="BE672" s="214">
        <f>IF(N672="základní",J672,0)</f>
        <v>0</v>
      </c>
      <c r="BF672" s="214">
        <f>IF(N672="snížená",J672,0)</f>
        <v>0</v>
      </c>
      <c r="BG672" s="214">
        <f>IF(N672="zákl. přenesená",J672,0)</f>
        <v>0</v>
      </c>
      <c r="BH672" s="214">
        <f>IF(N672="sníž. přenesená",J672,0)</f>
        <v>0</v>
      </c>
      <c r="BI672" s="214">
        <f>IF(N672="nulová",J672,0)</f>
        <v>0</v>
      </c>
      <c r="BJ672" s="25" t="s">
        <v>144</v>
      </c>
      <c r="BK672" s="214">
        <f>ROUND(I672*H672,2)</f>
        <v>0</v>
      </c>
      <c r="BL672" s="25" t="s">
        <v>240</v>
      </c>
      <c r="BM672" s="25" t="s">
        <v>918</v>
      </c>
    </row>
    <row r="673" s="1" customFormat="1" ht="16.5" customHeight="1">
      <c r="B673" s="202"/>
      <c r="C673" s="203" t="s">
        <v>919</v>
      </c>
      <c r="D673" s="203" t="s">
        <v>138</v>
      </c>
      <c r="E673" s="204" t="s">
        <v>920</v>
      </c>
      <c r="F673" s="205" t="s">
        <v>921</v>
      </c>
      <c r="G673" s="206" t="s">
        <v>913</v>
      </c>
      <c r="H673" s="207">
        <v>146</v>
      </c>
      <c r="I673" s="208"/>
      <c r="J673" s="209">
        <f>ROUND(I673*H673,2)</f>
        <v>0</v>
      </c>
      <c r="K673" s="205" t="s">
        <v>5</v>
      </c>
      <c r="L673" s="47"/>
      <c r="M673" s="210" t="s">
        <v>5</v>
      </c>
      <c r="N673" s="211" t="s">
        <v>44</v>
      </c>
      <c r="O673" s="48"/>
      <c r="P673" s="212">
        <f>O673*H673</f>
        <v>0</v>
      </c>
      <c r="Q673" s="212">
        <v>0</v>
      </c>
      <c r="R673" s="212">
        <f>Q673*H673</f>
        <v>0</v>
      </c>
      <c r="S673" s="212">
        <v>0</v>
      </c>
      <c r="T673" s="213">
        <f>S673*H673</f>
        <v>0</v>
      </c>
      <c r="AR673" s="25" t="s">
        <v>240</v>
      </c>
      <c r="AT673" s="25" t="s">
        <v>138</v>
      </c>
      <c r="AU673" s="25" t="s">
        <v>144</v>
      </c>
      <c r="AY673" s="25" t="s">
        <v>136</v>
      </c>
      <c r="BE673" s="214">
        <f>IF(N673="základní",J673,0)</f>
        <v>0</v>
      </c>
      <c r="BF673" s="214">
        <f>IF(N673="snížená",J673,0)</f>
        <v>0</v>
      </c>
      <c r="BG673" s="214">
        <f>IF(N673="zákl. přenesená",J673,0)</f>
        <v>0</v>
      </c>
      <c r="BH673" s="214">
        <f>IF(N673="sníž. přenesená",J673,0)</f>
        <v>0</v>
      </c>
      <c r="BI673" s="214">
        <f>IF(N673="nulová",J673,0)</f>
        <v>0</v>
      </c>
      <c r="BJ673" s="25" t="s">
        <v>144</v>
      </c>
      <c r="BK673" s="214">
        <f>ROUND(I673*H673,2)</f>
        <v>0</v>
      </c>
      <c r="BL673" s="25" t="s">
        <v>240</v>
      </c>
      <c r="BM673" s="25" t="s">
        <v>922</v>
      </c>
    </row>
    <row r="674" s="1" customFormat="1" ht="16.5" customHeight="1">
      <c r="B674" s="202"/>
      <c r="C674" s="203" t="s">
        <v>923</v>
      </c>
      <c r="D674" s="203" t="s">
        <v>138</v>
      </c>
      <c r="E674" s="204" t="s">
        <v>924</v>
      </c>
      <c r="F674" s="205" t="s">
        <v>925</v>
      </c>
      <c r="G674" s="206" t="s">
        <v>913</v>
      </c>
      <c r="H674" s="207">
        <v>20</v>
      </c>
      <c r="I674" s="208"/>
      <c r="J674" s="209">
        <f>ROUND(I674*H674,2)</f>
        <v>0</v>
      </c>
      <c r="K674" s="205" t="s">
        <v>5</v>
      </c>
      <c r="L674" s="47"/>
      <c r="M674" s="210" t="s">
        <v>5</v>
      </c>
      <c r="N674" s="211" t="s">
        <v>44</v>
      </c>
      <c r="O674" s="48"/>
      <c r="P674" s="212">
        <f>O674*H674</f>
        <v>0</v>
      </c>
      <c r="Q674" s="212">
        <v>0</v>
      </c>
      <c r="R674" s="212">
        <f>Q674*H674</f>
        <v>0</v>
      </c>
      <c r="S674" s="212">
        <v>0</v>
      </c>
      <c r="T674" s="213">
        <f>S674*H674</f>
        <v>0</v>
      </c>
      <c r="AR674" s="25" t="s">
        <v>240</v>
      </c>
      <c r="AT674" s="25" t="s">
        <v>138</v>
      </c>
      <c r="AU674" s="25" t="s">
        <v>144</v>
      </c>
      <c r="AY674" s="25" t="s">
        <v>136</v>
      </c>
      <c r="BE674" s="214">
        <f>IF(N674="základní",J674,0)</f>
        <v>0</v>
      </c>
      <c r="BF674" s="214">
        <f>IF(N674="snížená",J674,0)</f>
        <v>0</v>
      </c>
      <c r="BG674" s="214">
        <f>IF(N674="zákl. přenesená",J674,0)</f>
        <v>0</v>
      </c>
      <c r="BH674" s="214">
        <f>IF(N674="sníž. přenesená",J674,0)</f>
        <v>0</v>
      </c>
      <c r="BI674" s="214">
        <f>IF(N674="nulová",J674,0)</f>
        <v>0</v>
      </c>
      <c r="BJ674" s="25" t="s">
        <v>144</v>
      </c>
      <c r="BK674" s="214">
        <f>ROUND(I674*H674,2)</f>
        <v>0</v>
      </c>
      <c r="BL674" s="25" t="s">
        <v>240</v>
      </c>
      <c r="BM674" s="25" t="s">
        <v>926</v>
      </c>
    </row>
    <row r="675" s="1" customFormat="1" ht="16.5" customHeight="1">
      <c r="B675" s="202"/>
      <c r="C675" s="203" t="s">
        <v>927</v>
      </c>
      <c r="D675" s="203" t="s">
        <v>138</v>
      </c>
      <c r="E675" s="204" t="s">
        <v>928</v>
      </c>
      <c r="F675" s="205" t="s">
        <v>929</v>
      </c>
      <c r="G675" s="206" t="s">
        <v>913</v>
      </c>
      <c r="H675" s="207">
        <v>120</v>
      </c>
      <c r="I675" s="208"/>
      <c r="J675" s="209">
        <f>ROUND(I675*H675,2)</f>
        <v>0</v>
      </c>
      <c r="K675" s="205" t="s">
        <v>5</v>
      </c>
      <c r="L675" s="47"/>
      <c r="M675" s="210" t="s">
        <v>5</v>
      </c>
      <c r="N675" s="211" t="s">
        <v>44</v>
      </c>
      <c r="O675" s="48"/>
      <c r="P675" s="212">
        <f>O675*H675</f>
        <v>0</v>
      </c>
      <c r="Q675" s="212">
        <v>0</v>
      </c>
      <c r="R675" s="212">
        <f>Q675*H675</f>
        <v>0</v>
      </c>
      <c r="S675" s="212">
        <v>0</v>
      </c>
      <c r="T675" s="213">
        <f>S675*H675</f>
        <v>0</v>
      </c>
      <c r="AR675" s="25" t="s">
        <v>240</v>
      </c>
      <c r="AT675" s="25" t="s">
        <v>138</v>
      </c>
      <c r="AU675" s="25" t="s">
        <v>144</v>
      </c>
      <c r="AY675" s="25" t="s">
        <v>136</v>
      </c>
      <c r="BE675" s="214">
        <f>IF(N675="základní",J675,0)</f>
        <v>0</v>
      </c>
      <c r="BF675" s="214">
        <f>IF(N675="snížená",J675,0)</f>
        <v>0</v>
      </c>
      <c r="BG675" s="214">
        <f>IF(N675="zákl. přenesená",J675,0)</f>
        <v>0</v>
      </c>
      <c r="BH675" s="214">
        <f>IF(N675="sníž. přenesená",J675,0)</f>
        <v>0</v>
      </c>
      <c r="BI675" s="214">
        <f>IF(N675="nulová",J675,0)</f>
        <v>0</v>
      </c>
      <c r="BJ675" s="25" t="s">
        <v>144</v>
      </c>
      <c r="BK675" s="214">
        <f>ROUND(I675*H675,2)</f>
        <v>0</v>
      </c>
      <c r="BL675" s="25" t="s">
        <v>240</v>
      </c>
      <c r="BM675" s="25" t="s">
        <v>930</v>
      </c>
    </row>
    <row r="676" s="1" customFormat="1" ht="16.5" customHeight="1">
      <c r="B676" s="202"/>
      <c r="C676" s="203" t="s">
        <v>931</v>
      </c>
      <c r="D676" s="203" t="s">
        <v>138</v>
      </c>
      <c r="E676" s="204" t="s">
        <v>932</v>
      </c>
      <c r="F676" s="205" t="s">
        <v>933</v>
      </c>
      <c r="G676" s="206" t="s">
        <v>913</v>
      </c>
      <c r="H676" s="207">
        <v>30</v>
      </c>
      <c r="I676" s="208"/>
      <c r="J676" s="209">
        <f>ROUND(I676*H676,2)</f>
        <v>0</v>
      </c>
      <c r="K676" s="205" t="s">
        <v>5</v>
      </c>
      <c r="L676" s="47"/>
      <c r="M676" s="210" t="s">
        <v>5</v>
      </c>
      <c r="N676" s="211" t="s">
        <v>44</v>
      </c>
      <c r="O676" s="48"/>
      <c r="P676" s="212">
        <f>O676*H676</f>
        <v>0</v>
      </c>
      <c r="Q676" s="212">
        <v>0</v>
      </c>
      <c r="R676" s="212">
        <f>Q676*H676</f>
        <v>0</v>
      </c>
      <c r="S676" s="212">
        <v>0</v>
      </c>
      <c r="T676" s="213">
        <f>S676*H676</f>
        <v>0</v>
      </c>
      <c r="AR676" s="25" t="s">
        <v>240</v>
      </c>
      <c r="AT676" s="25" t="s">
        <v>138</v>
      </c>
      <c r="AU676" s="25" t="s">
        <v>144</v>
      </c>
      <c r="AY676" s="25" t="s">
        <v>136</v>
      </c>
      <c r="BE676" s="214">
        <f>IF(N676="základní",J676,0)</f>
        <v>0</v>
      </c>
      <c r="BF676" s="214">
        <f>IF(N676="snížená",J676,0)</f>
        <v>0</v>
      </c>
      <c r="BG676" s="214">
        <f>IF(N676="zákl. přenesená",J676,0)</f>
        <v>0</v>
      </c>
      <c r="BH676" s="214">
        <f>IF(N676="sníž. přenesená",J676,0)</f>
        <v>0</v>
      </c>
      <c r="BI676" s="214">
        <f>IF(N676="nulová",J676,0)</f>
        <v>0</v>
      </c>
      <c r="BJ676" s="25" t="s">
        <v>144</v>
      </c>
      <c r="BK676" s="214">
        <f>ROUND(I676*H676,2)</f>
        <v>0</v>
      </c>
      <c r="BL676" s="25" t="s">
        <v>240</v>
      </c>
      <c r="BM676" s="25" t="s">
        <v>934</v>
      </c>
    </row>
    <row r="677" s="1" customFormat="1" ht="16.5" customHeight="1">
      <c r="B677" s="202"/>
      <c r="C677" s="203" t="s">
        <v>935</v>
      </c>
      <c r="D677" s="203" t="s">
        <v>138</v>
      </c>
      <c r="E677" s="204" t="s">
        <v>936</v>
      </c>
      <c r="F677" s="205" t="s">
        <v>937</v>
      </c>
      <c r="G677" s="206" t="s">
        <v>913</v>
      </c>
      <c r="H677" s="207">
        <v>20</v>
      </c>
      <c r="I677" s="208"/>
      <c r="J677" s="209">
        <f>ROUND(I677*H677,2)</f>
        <v>0</v>
      </c>
      <c r="K677" s="205" t="s">
        <v>5</v>
      </c>
      <c r="L677" s="47"/>
      <c r="M677" s="210" t="s">
        <v>5</v>
      </c>
      <c r="N677" s="211" t="s">
        <v>44</v>
      </c>
      <c r="O677" s="48"/>
      <c r="P677" s="212">
        <f>O677*H677</f>
        <v>0</v>
      </c>
      <c r="Q677" s="212">
        <v>0</v>
      </c>
      <c r="R677" s="212">
        <f>Q677*H677</f>
        <v>0</v>
      </c>
      <c r="S677" s="212">
        <v>0</v>
      </c>
      <c r="T677" s="213">
        <f>S677*H677</f>
        <v>0</v>
      </c>
      <c r="AR677" s="25" t="s">
        <v>240</v>
      </c>
      <c r="AT677" s="25" t="s">
        <v>138</v>
      </c>
      <c r="AU677" s="25" t="s">
        <v>144</v>
      </c>
      <c r="AY677" s="25" t="s">
        <v>136</v>
      </c>
      <c r="BE677" s="214">
        <f>IF(N677="základní",J677,0)</f>
        <v>0</v>
      </c>
      <c r="BF677" s="214">
        <f>IF(N677="snížená",J677,0)</f>
        <v>0</v>
      </c>
      <c r="BG677" s="214">
        <f>IF(N677="zákl. přenesená",J677,0)</f>
        <v>0</v>
      </c>
      <c r="BH677" s="214">
        <f>IF(N677="sníž. přenesená",J677,0)</f>
        <v>0</v>
      </c>
      <c r="BI677" s="214">
        <f>IF(N677="nulová",J677,0)</f>
        <v>0</v>
      </c>
      <c r="BJ677" s="25" t="s">
        <v>144</v>
      </c>
      <c r="BK677" s="214">
        <f>ROUND(I677*H677,2)</f>
        <v>0</v>
      </c>
      <c r="BL677" s="25" t="s">
        <v>240</v>
      </c>
      <c r="BM677" s="25" t="s">
        <v>938</v>
      </c>
    </row>
    <row r="678" s="1" customFormat="1" ht="16.5" customHeight="1">
      <c r="B678" s="202"/>
      <c r="C678" s="203" t="s">
        <v>939</v>
      </c>
      <c r="D678" s="203" t="s">
        <v>138</v>
      </c>
      <c r="E678" s="204" t="s">
        <v>940</v>
      </c>
      <c r="F678" s="205" t="s">
        <v>941</v>
      </c>
      <c r="G678" s="206" t="s">
        <v>913</v>
      </c>
      <c r="H678" s="207">
        <v>2</v>
      </c>
      <c r="I678" s="208"/>
      <c r="J678" s="209">
        <f>ROUND(I678*H678,2)</f>
        <v>0</v>
      </c>
      <c r="K678" s="205" t="s">
        <v>5</v>
      </c>
      <c r="L678" s="47"/>
      <c r="M678" s="210" t="s">
        <v>5</v>
      </c>
      <c r="N678" s="211" t="s">
        <v>44</v>
      </c>
      <c r="O678" s="48"/>
      <c r="P678" s="212">
        <f>O678*H678</f>
        <v>0</v>
      </c>
      <c r="Q678" s="212">
        <v>0</v>
      </c>
      <c r="R678" s="212">
        <f>Q678*H678</f>
        <v>0</v>
      </c>
      <c r="S678" s="212">
        <v>0</v>
      </c>
      <c r="T678" s="213">
        <f>S678*H678</f>
        <v>0</v>
      </c>
      <c r="AR678" s="25" t="s">
        <v>240</v>
      </c>
      <c r="AT678" s="25" t="s">
        <v>138</v>
      </c>
      <c r="AU678" s="25" t="s">
        <v>144</v>
      </c>
      <c r="AY678" s="25" t="s">
        <v>136</v>
      </c>
      <c r="BE678" s="214">
        <f>IF(N678="základní",J678,0)</f>
        <v>0</v>
      </c>
      <c r="BF678" s="214">
        <f>IF(N678="snížená",J678,0)</f>
        <v>0</v>
      </c>
      <c r="BG678" s="214">
        <f>IF(N678="zákl. přenesená",J678,0)</f>
        <v>0</v>
      </c>
      <c r="BH678" s="214">
        <f>IF(N678="sníž. přenesená",J678,0)</f>
        <v>0</v>
      </c>
      <c r="BI678" s="214">
        <f>IF(N678="nulová",J678,0)</f>
        <v>0</v>
      </c>
      <c r="BJ678" s="25" t="s">
        <v>144</v>
      </c>
      <c r="BK678" s="214">
        <f>ROUND(I678*H678,2)</f>
        <v>0</v>
      </c>
      <c r="BL678" s="25" t="s">
        <v>240</v>
      </c>
      <c r="BM678" s="25" t="s">
        <v>942</v>
      </c>
    </row>
    <row r="679" s="1" customFormat="1" ht="16.5" customHeight="1">
      <c r="B679" s="202"/>
      <c r="C679" s="203" t="s">
        <v>943</v>
      </c>
      <c r="D679" s="203" t="s">
        <v>138</v>
      </c>
      <c r="E679" s="204" t="s">
        <v>944</v>
      </c>
      <c r="F679" s="205" t="s">
        <v>945</v>
      </c>
      <c r="G679" s="206" t="s">
        <v>913</v>
      </c>
      <c r="H679" s="207">
        <v>10</v>
      </c>
      <c r="I679" s="208"/>
      <c r="J679" s="209">
        <f>ROUND(I679*H679,2)</f>
        <v>0</v>
      </c>
      <c r="K679" s="205" t="s">
        <v>5</v>
      </c>
      <c r="L679" s="47"/>
      <c r="M679" s="210" t="s">
        <v>5</v>
      </c>
      <c r="N679" s="211" t="s">
        <v>44</v>
      </c>
      <c r="O679" s="48"/>
      <c r="P679" s="212">
        <f>O679*H679</f>
        <v>0</v>
      </c>
      <c r="Q679" s="212">
        <v>0</v>
      </c>
      <c r="R679" s="212">
        <f>Q679*H679</f>
        <v>0</v>
      </c>
      <c r="S679" s="212">
        <v>0</v>
      </c>
      <c r="T679" s="213">
        <f>S679*H679</f>
        <v>0</v>
      </c>
      <c r="AR679" s="25" t="s">
        <v>240</v>
      </c>
      <c r="AT679" s="25" t="s">
        <v>138</v>
      </c>
      <c r="AU679" s="25" t="s">
        <v>144</v>
      </c>
      <c r="AY679" s="25" t="s">
        <v>136</v>
      </c>
      <c r="BE679" s="214">
        <f>IF(N679="základní",J679,0)</f>
        <v>0</v>
      </c>
      <c r="BF679" s="214">
        <f>IF(N679="snížená",J679,0)</f>
        <v>0</v>
      </c>
      <c r="BG679" s="214">
        <f>IF(N679="zákl. přenesená",J679,0)</f>
        <v>0</v>
      </c>
      <c r="BH679" s="214">
        <f>IF(N679="sníž. přenesená",J679,0)</f>
        <v>0</v>
      </c>
      <c r="BI679" s="214">
        <f>IF(N679="nulová",J679,0)</f>
        <v>0</v>
      </c>
      <c r="BJ679" s="25" t="s">
        <v>144</v>
      </c>
      <c r="BK679" s="214">
        <f>ROUND(I679*H679,2)</f>
        <v>0</v>
      </c>
      <c r="BL679" s="25" t="s">
        <v>240</v>
      </c>
      <c r="BM679" s="25" t="s">
        <v>946</v>
      </c>
    </row>
    <row r="680" s="1" customFormat="1" ht="16.5" customHeight="1">
      <c r="B680" s="202"/>
      <c r="C680" s="203" t="s">
        <v>947</v>
      </c>
      <c r="D680" s="203" t="s">
        <v>138</v>
      </c>
      <c r="E680" s="204" t="s">
        <v>948</v>
      </c>
      <c r="F680" s="205" t="s">
        <v>949</v>
      </c>
      <c r="G680" s="206" t="s">
        <v>913</v>
      </c>
      <c r="H680" s="207">
        <v>1</v>
      </c>
      <c r="I680" s="208"/>
      <c r="J680" s="209">
        <f>ROUND(I680*H680,2)</f>
        <v>0</v>
      </c>
      <c r="K680" s="205" t="s">
        <v>5</v>
      </c>
      <c r="L680" s="47"/>
      <c r="M680" s="210" t="s">
        <v>5</v>
      </c>
      <c r="N680" s="211" t="s">
        <v>44</v>
      </c>
      <c r="O680" s="48"/>
      <c r="P680" s="212">
        <f>O680*H680</f>
        <v>0</v>
      </c>
      <c r="Q680" s="212">
        <v>0</v>
      </c>
      <c r="R680" s="212">
        <f>Q680*H680</f>
        <v>0</v>
      </c>
      <c r="S680" s="212">
        <v>0</v>
      </c>
      <c r="T680" s="213">
        <f>S680*H680</f>
        <v>0</v>
      </c>
      <c r="AR680" s="25" t="s">
        <v>240</v>
      </c>
      <c r="AT680" s="25" t="s">
        <v>138</v>
      </c>
      <c r="AU680" s="25" t="s">
        <v>144</v>
      </c>
      <c r="AY680" s="25" t="s">
        <v>136</v>
      </c>
      <c r="BE680" s="214">
        <f>IF(N680="základní",J680,0)</f>
        <v>0</v>
      </c>
      <c r="BF680" s="214">
        <f>IF(N680="snížená",J680,0)</f>
        <v>0</v>
      </c>
      <c r="BG680" s="214">
        <f>IF(N680="zákl. přenesená",J680,0)</f>
        <v>0</v>
      </c>
      <c r="BH680" s="214">
        <f>IF(N680="sníž. přenesená",J680,0)</f>
        <v>0</v>
      </c>
      <c r="BI680" s="214">
        <f>IF(N680="nulová",J680,0)</f>
        <v>0</v>
      </c>
      <c r="BJ680" s="25" t="s">
        <v>144</v>
      </c>
      <c r="BK680" s="214">
        <f>ROUND(I680*H680,2)</f>
        <v>0</v>
      </c>
      <c r="BL680" s="25" t="s">
        <v>240</v>
      </c>
      <c r="BM680" s="25" t="s">
        <v>950</v>
      </c>
    </row>
    <row r="681" s="1" customFormat="1" ht="16.5" customHeight="1">
      <c r="B681" s="202"/>
      <c r="C681" s="203" t="s">
        <v>951</v>
      </c>
      <c r="D681" s="203" t="s">
        <v>138</v>
      </c>
      <c r="E681" s="204" t="s">
        <v>952</v>
      </c>
      <c r="F681" s="205" t="s">
        <v>953</v>
      </c>
      <c r="G681" s="206" t="s">
        <v>913</v>
      </c>
      <c r="H681" s="207">
        <v>10</v>
      </c>
      <c r="I681" s="208"/>
      <c r="J681" s="209">
        <f>ROUND(I681*H681,2)</f>
        <v>0</v>
      </c>
      <c r="K681" s="205" t="s">
        <v>5</v>
      </c>
      <c r="L681" s="47"/>
      <c r="M681" s="210" t="s">
        <v>5</v>
      </c>
      <c r="N681" s="211" t="s">
        <v>44</v>
      </c>
      <c r="O681" s="48"/>
      <c r="P681" s="212">
        <f>O681*H681</f>
        <v>0</v>
      </c>
      <c r="Q681" s="212">
        <v>0</v>
      </c>
      <c r="R681" s="212">
        <f>Q681*H681</f>
        <v>0</v>
      </c>
      <c r="S681" s="212">
        <v>0</v>
      </c>
      <c r="T681" s="213">
        <f>S681*H681</f>
        <v>0</v>
      </c>
      <c r="AR681" s="25" t="s">
        <v>240</v>
      </c>
      <c r="AT681" s="25" t="s">
        <v>138</v>
      </c>
      <c r="AU681" s="25" t="s">
        <v>144</v>
      </c>
      <c r="AY681" s="25" t="s">
        <v>136</v>
      </c>
      <c r="BE681" s="214">
        <f>IF(N681="základní",J681,0)</f>
        <v>0</v>
      </c>
      <c r="BF681" s="214">
        <f>IF(N681="snížená",J681,0)</f>
        <v>0</v>
      </c>
      <c r="BG681" s="214">
        <f>IF(N681="zákl. přenesená",J681,0)</f>
        <v>0</v>
      </c>
      <c r="BH681" s="214">
        <f>IF(N681="sníž. přenesená",J681,0)</f>
        <v>0</v>
      </c>
      <c r="BI681" s="214">
        <f>IF(N681="nulová",J681,0)</f>
        <v>0</v>
      </c>
      <c r="BJ681" s="25" t="s">
        <v>144</v>
      </c>
      <c r="BK681" s="214">
        <f>ROUND(I681*H681,2)</f>
        <v>0</v>
      </c>
      <c r="BL681" s="25" t="s">
        <v>240</v>
      </c>
      <c r="BM681" s="25" t="s">
        <v>954</v>
      </c>
    </row>
    <row r="682" s="1" customFormat="1" ht="16.5" customHeight="1">
      <c r="B682" s="202"/>
      <c r="C682" s="203" t="s">
        <v>955</v>
      </c>
      <c r="D682" s="203" t="s">
        <v>138</v>
      </c>
      <c r="E682" s="204" t="s">
        <v>956</v>
      </c>
      <c r="F682" s="205" t="s">
        <v>957</v>
      </c>
      <c r="G682" s="206" t="s">
        <v>913</v>
      </c>
      <c r="H682" s="207">
        <v>60</v>
      </c>
      <c r="I682" s="208"/>
      <c r="J682" s="209">
        <f>ROUND(I682*H682,2)</f>
        <v>0</v>
      </c>
      <c r="K682" s="205" t="s">
        <v>5</v>
      </c>
      <c r="L682" s="47"/>
      <c r="M682" s="210" t="s">
        <v>5</v>
      </c>
      <c r="N682" s="211" t="s">
        <v>44</v>
      </c>
      <c r="O682" s="48"/>
      <c r="P682" s="212">
        <f>O682*H682</f>
        <v>0</v>
      </c>
      <c r="Q682" s="212">
        <v>0</v>
      </c>
      <c r="R682" s="212">
        <f>Q682*H682</f>
        <v>0</v>
      </c>
      <c r="S682" s="212">
        <v>0</v>
      </c>
      <c r="T682" s="213">
        <f>S682*H682</f>
        <v>0</v>
      </c>
      <c r="AR682" s="25" t="s">
        <v>240</v>
      </c>
      <c r="AT682" s="25" t="s">
        <v>138</v>
      </c>
      <c r="AU682" s="25" t="s">
        <v>144</v>
      </c>
      <c r="AY682" s="25" t="s">
        <v>136</v>
      </c>
      <c r="BE682" s="214">
        <f>IF(N682="základní",J682,0)</f>
        <v>0</v>
      </c>
      <c r="BF682" s="214">
        <f>IF(N682="snížená",J682,0)</f>
        <v>0</v>
      </c>
      <c r="BG682" s="214">
        <f>IF(N682="zákl. přenesená",J682,0)</f>
        <v>0</v>
      </c>
      <c r="BH682" s="214">
        <f>IF(N682="sníž. přenesená",J682,0)</f>
        <v>0</v>
      </c>
      <c r="BI682" s="214">
        <f>IF(N682="nulová",J682,0)</f>
        <v>0</v>
      </c>
      <c r="BJ682" s="25" t="s">
        <v>144</v>
      </c>
      <c r="BK682" s="214">
        <f>ROUND(I682*H682,2)</f>
        <v>0</v>
      </c>
      <c r="BL682" s="25" t="s">
        <v>240</v>
      </c>
      <c r="BM682" s="25" t="s">
        <v>958</v>
      </c>
    </row>
    <row r="683" s="1" customFormat="1" ht="16.5" customHeight="1">
      <c r="B683" s="202"/>
      <c r="C683" s="203" t="s">
        <v>959</v>
      </c>
      <c r="D683" s="203" t="s">
        <v>138</v>
      </c>
      <c r="E683" s="204" t="s">
        <v>960</v>
      </c>
      <c r="F683" s="205" t="s">
        <v>961</v>
      </c>
      <c r="G683" s="206" t="s">
        <v>913</v>
      </c>
      <c r="H683" s="207">
        <v>10</v>
      </c>
      <c r="I683" s="208"/>
      <c r="J683" s="209">
        <f>ROUND(I683*H683,2)</f>
        <v>0</v>
      </c>
      <c r="K683" s="205" t="s">
        <v>5</v>
      </c>
      <c r="L683" s="47"/>
      <c r="M683" s="210" t="s">
        <v>5</v>
      </c>
      <c r="N683" s="211" t="s">
        <v>44</v>
      </c>
      <c r="O683" s="48"/>
      <c r="P683" s="212">
        <f>O683*H683</f>
        <v>0</v>
      </c>
      <c r="Q683" s="212">
        <v>0</v>
      </c>
      <c r="R683" s="212">
        <f>Q683*H683</f>
        <v>0</v>
      </c>
      <c r="S683" s="212">
        <v>0</v>
      </c>
      <c r="T683" s="213">
        <f>S683*H683</f>
        <v>0</v>
      </c>
      <c r="AR683" s="25" t="s">
        <v>240</v>
      </c>
      <c r="AT683" s="25" t="s">
        <v>138</v>
      </c>
      <c r="AU683" s="25" t="s">
        <v>144</v>
      </c>
      <c r="AY683" s="25" t="s">
        <v>136</v>
      </c>
      <c r="BE683" s="214">
        <f>IF(N683="základní",J683,0)</f>
        <v>0</v>
      </c>
      <c r="BF683" s="214">
        <f>IF(N683="snížená",J683,0)</f>
        <v>0</v>
      </c>
      <c r="BG683" s="214">
        <f>IF(N683="zákl. přenesená",J683,0)</f>
        <v>0</v>
      </c>
      <c r="BH683" s="214">
        <f>IF(N683="sníž. přenesená",J683,0)</f>
        <v>0</v>
      </c>
      <c r="BI683" s="214">
        <f>IF(N683="nulová",J683,0)</f>
        <v>0</v>
      </c>
      <c r="BJ683" s="25" t="s">
        <v>144</v>
      </c>
      <c r="BK683" s="214">
        <f>ROUND(I683*H683,2)</f>
        <v>0</v>
      </c>
      <c r="BL683" s="25" t="s">
        <v>240</v>
      </c>
      <c r="BM683" s="25" t="s">
        <v>962</v>
      </c>
    </row>
    <row r="684" s="1" customFormat="1" ht="16.5" customHeight="1">
      <c r="B684" s="202"/>
      <c r="C684" s="203" t="s">
        <v>963</v>
      </c>
      <c r="D684" s="203" t="s">
        <v>138</v>
      </c>
      <c r="E684" s="204" t="s">
        <v>964</v>
      </c>
      <c r="F684" s="205" t="s">
        <v>965</v>
      </c>
      <c r="G684" s="206" t="s">
        <v>913</v>
      </c>
      <c r="H684" s="207">
        <v>10</v>
      </c>
      <c r="I684" s="208"/>
      <c r="J684" s="209">
        <f>ROUND(I684*H684,2)</f>
        <v>0</v>
      </c>
      <c r="K684" s="205" t="s">
        <v>5</v>
      </c>
      <c r="L684" s="47"/>
      <c r="M684" s="210" t="s">
        <v>5</v>
      </c>
      <c r="N684" s="211" t="s">
        <v>44</v>
      </c>
      <c r="O684" s="48"/>
      <c r="P684" s="212">
        <f>O684*H684</f>
        <v>0</v>
      </c>
      <c r="Q684" s="212">
        <v>0</v>
      </c>
      <c r="R684" s="212">
        <f>Q684*H684</f>
        <v>0</v>
      </c>
      <c r="S684" s="212">
        <v>0</v>
      </c>
      <c r="T684" s="213">
        <f>S684*H684</f>
        <v>0</v>
      </c>
      <c r="AR684" s="25" t="s">
        <v>240</v>
      </c>
      <c r="AT684" s="25" t="s">
        <v>138</v>
      </c>
      <c r="AU684" s="25" t="s">
        <v>144</v>
      </c>
      <c r="AY684" s="25" t="s">
        <v>136</v>
      </c>
      <c r="BE684" s="214">
        <f>IF(N684="základní",J684,0)</f>
        <v>0</v>
      </c>
      <c r="BF684" s="214">
        <f>IF(N684="snížená",J684,0)</f>
        <v>0</v>
      </c>
      <c r="BG684" s="214">
        <f>IF(N684="zákl. přenesená",J684,0)</f>
        <v>0</v>
      </c>
      <c r="BH684" s="214">
        <f>IF(N684="sníž. přenesená",J684,0)</f>
        <v>0</v>
      </c>
      <c r="BI684" s="214">
        <f>IF(N684="nulová",J684,0)</f>
        <v>0</v>
      </c>
      <c r="BJ684" s="25" t="s">
        <v>144</v>
      </c>
      <c r="BK684" s="214">
        <f>ROUND(I684*H684,2)</f>
        <v>0</v>
      </c>
      <c r="BL684" s="25" t="s">
        <v>240</v>
      </c>
      <c r="BM684" s="25" t="s">
        <v>966</v>
      </c>
    </row>
    <row r="685" s="1" customFormat="1" ht="16.5" customHeight="1">
      <c r="B685" s="202"/>
      <c r="C685" s="203" t="s">
        <v>967</v>
      </c>
      <c r="D685" s="203" t="s">
        <v>138</v>
      </c>
      <c r="E685" s="204" t="s">
        <v>968</v>
      </c>
      <c r="F685" s="205" t="s">
        <v>969</v>
      </c>
      <c r="G685" s="206" t="s">
        <v>913</v>
      </c>
      <c r="H685" s="207">
        <v>10</v>
      </c>
      <c r="I685" s="208"/>
      <c r="J685" s="209">
        <f>ROUND(I685*H685,2)</f>
        <v>0</v>
      </c>
      <c r="K685" s="205" t="s">
        <v>5</v>
      </c>
      <c r="L685" s="47"/>
      <c r="M685" s="210" t="s">
        <v>5</v>
      </c>
      <c r="N685" s="211" t="s">
        <v>44</v>
      </c>
      <c r="O685" s="48"/>
      <c r="P685" s="212">
        <f>O685*H685</f>
        <v>0</v>
      </c>
      <c r="Q685" s="212">
        <v>0</v>
      </c>
      <c r="R685" s="212">
        <f>Q685*H685</f>
        <v>0</v>
      </c>
      <c r="S685" s="212">
        <v>0</v>
      </c>
      <c r="T685" s="213">
        <f>S685*H685</f>
        <v>0</v>
      </c>
      <c r="AR685" s="25" t="s">
        <v>240</v>
      </c>
      <c r="AT685" s="25" t="s">
        <v>138</v>
      </c>
      <c r="AU685" s="25" t="s">
        <v>144</v>
      </c>
      <c r="AY685" s="25" t="s">
        <v>136</v>
      </c>
      <c r="BE685" s="214">
        <f>IF(N685="základní",J685,0)</f>
        <v>0</v>
      </c>
      <c r="BF685" s="214">
        <f>IF(N685="snížená",J685,0)</f>
        <v>0</v>
      </c>
      <c r="BG685" s="214">
        <f>IF(N685="zákl. přenesená",J685,0)</f>
        <v>0</v>
      </c>
      <c r="BH685" s="214">
        <f>IF(N685="sníž. přenesená",J685,0)</f>
        <v>0</v>
      </c>
      <c r="BI685" s="214">
        <f>IF(N685="nulová",J685,0)</f>
        <v>0</v>
      </c>
      <c r="BJ685" s="25" t="s">
        <v>144</v>
      </c>
      <c r="BK685" s="214">
        <f>ROUND(I685*H685,2)</f>
        <v>0</v>
      </c>
      <c r="BL685" s="25" t="s">
        <v>240</v>
      </c>
      <c r="BM685" s="25" t="s">
        <v>970</v>
      </c>
    </row>
    <row r="686" s="1" customFormat="1" ht="16.5" customHeight="1">
      <c r="B686" s="202"/>
      <c r="C686" s="203" t="s">
        <v>971</v>
      </c>
      <c r="D686" s="203" t="s">
        <v>138</v>
      </c>
      <c r="E686" s="204" t="s">
        <v>972</v>
      </c>
      <c r="F686" s="205" t="s">
        <v>973</v>
      </c>
      <c r="G686" s="206" t="s">
        <v>207</v>
      </c>
      <c r="H686" s="207">
        <v>130</v>
      </c>
      <c r="I686" s="208"/>
      <c r="J686" s="209">
        <f>ROUND(I686*H686,2)</f>
        <v>0</v>
      </c>
      <c r="K686" s="205" t="s">
        <v>5</v>
      </c>
      <c r="L686" s="47"/>
      <c r="M686" s="210" t="s">
        <v>5</v>
      </c>
      <c r="N686" s="211" t="s">
        <v>44</v>
      </c>
      <c r="O686" s="48"/>
      <c r="P686" s="212">
        <f>O686*H686</f>
        <v>0</v>
      </c>
      <c r="Q686" s="212">
        <v>0</v>
      </c>
      <c r="R686" s="212">
        <f>Q686*H686</f>
        <v>0</v>
      </c>
      <c r="S686" s="212">
        <v>0</v>
      </c>
      <c r="T686" s="213">
        <f>S686*H686</f>
        <v>0</v>
      </c>
      <c r="AR686" s="25" t="s">
        <v>240</v>
      </c>
      <c r="AT686" s="25" t="s">
        <v>138</v>
      </c>
      <c r="AU686" s="25" t="s">
        <v>144</v>
      </c>
      <c r="AY686" s="25" t="s">
        <v>136</v>
      </c>
      <c r="BE686" s="214">
        <f>IF(N686="základní",J686,0)</f>
        <v>0</v>
      </c>
      <c r="BF686" s="214">
        <f>IF(N686="snížená",J686,0)</f>
        <v>0</v>
      </c>
      <c r="BG686" s="214">
        <f>IF(N686="zákl. přenesená",J686,0)</f>
        <v>0</v>
      </c>
      <c r="BH686" s="214">
        <f>IF(N686="sníž. přenesená",J686,0)</f>
        <v>0</v>
      </c>
      <c r="BI686" s="214">
        <f>IF(N686="nulová",J686,0)</f>
        <v>0</v>
      </c>
      <c r="BJ686" s="25" t="s">
        <v>144</v>
      </c>
      <c r="BK686" s="214">
        <f>ROUND(I686*H686,2)</f>
        <v>0</v>
      </c>
      <c r="BL686" s="25" t="s">
        <v>240</v>
      </c>
      <c r="BM686" s="25" t="s">
        <v>974</v>
      </c>
    </row>
    <row r="687" s="1" customFormat="1" ht="16.5" customHeight="1">
      <c r="B687" s="202"/>
      <c r="C687" s="203" t="s">
        <v>975</v>
      </c>
      <c r="D687" s="203" t="s">
        <v>138</v>
      </c>
      <c r="E687" s="204" t="s">
        <v>976</v>
      </c>
      <c r="F687" s="205" t="s">
        <v>977</v>
      </c>
      <c r="G687" s="206" t="s">
        <v>207</v>
      </c>
      <c r="H687" s="207">
        <v>130</v>
      </c>
      <c r="I687" s="208"/>
      <c r="J687" s="209">
        <f>ROUND(I687*H687,2)</f>
        <v>0</v>
      </c>
      <c r="K687" s="205" t="s">
        <v>5</v>
      </c>
      <c r="L687" s="47"/>
      <c r="M687" s="210" t="s">
        <v>5</v>
      </c>
      <c r="N687" s="211" t="s">
        <v>44</v>
      </c>
      <c r="O687" s="48"/>
      <c r="P687" s="212">
        <f>O687*H687</f>
        <v>0</v>
      </c>
      <c r="Q687" s="212">
        <v>0</v>
      </c>
      <c r="R687" s="212">
        <f>Q687*H687</f>
        <v>0</v>
      </c>
      <c r="S687" s="212">
        <v>0</v>
      </c>
      <c r="T687" s="213">
        <f>S687*H687</f>
        <v>0</v>
      </c>
      <c r="AR687" s="25" t="s">
        <v>240</v>
      </c>
      <c r="AT687" s="25" t="s">
        <v>138</v>
      </c>
      <c r="AU687" s="25" t="s">
        <v>144</v>
      </c>
      <c r="AY687" s="25" t="s">
        <v>136</v>
      </c>
      <c r="BE687" s="214">
        <f>IF(N687="základní",J687,0)</f>
        <v>0</v>
      </c>
      <c r="BF687" s="214">
        <f>IF(N687="snížená",J687,0)</f>
        <v>0</v>
      </c>
      <c r="BG687" s="214">
        <f>IF(N687="zákl. přenesená",J687,0)</f>
        <v>0</v>
      </c>
      <c r="BH687" s="214">
        <f>IF(N687="sníž. přenesená",J687,0)</f>
        <v>0</v>
      </c>
      <c r="BI687" s="214">
        <f>IF(N687="nulová",J687,0)</f>
        <v>0</v>
      </c>
      <c r="BJ687" s="25" t="s">
        <v>144</v>
      </c>
      <c r="BK687" s="214">
        <f>ROUND(I687*H687,2)</f>
        <v>0</v>
      </c>
      <c r="BL687" s="25" t="s">
        <v>240</v>
      </c>
      <c r="BM687" s="25" t="s">
        <v>978</v>
      </c>
    </row>
    <row r="688" s="1" customFormat="1" ht="16.5" customHeight="1">
      <c r="B688" s="202"/>
      <c r="C688" s="203" t="s">
        <v>979</v>
      </c>
      <c r="D688" s="203" t="s">
        <v>138</v>
      </c>
      <c r="E688" s="204" t="s">
        <v>980</v>
      </c>
      <c r="F688" s="205" t="s">
        <v>981</v>
      </c>
      <c r="G688" s="206" t="s">
        <v>207</v>
      </c>
      <c r="H688" s="207">
        <v>130</v>
      </c>
      <c r="I688" s="208"/>
      <c r="J688" s="209">
        <f>ROUND(I688*H688,2)</f>
        <v>0</v>
      </c>
      <c r="K688" s="205" t="s">
        <v>5</v>
      </c>
      <c r="L688" s="47"/>
      <c r="M688" s="210" t="s">
        <v>5</v>
      </c>
      <c r="N688" s="211" t="s">
        <v>44</v>
      </c>
      <c r="O688" s="48"/>
      <c r="P688" s="212">
        <f>O688*H688</f>
        <v>0</v>
      </c>
      <c r="Q688" s="212">
        <v>0</v>
      </c>
      <c r="R688" s="212">
        <f>Q688*H688</f>
        <v>0</v>
      </c>
      <c r="S688" s="212">
        <v>0</v>
      </c>
      <c r="T688" s="213">
        <f>S688*H688</f>
        <v>0</v>
      </c>
      <c r="AR688" s="25" t="s">
        <v>240</v>
      </c>
      <c r="AT688" s="25" t="s">
        <v>138</v>
      </c>
      <c r="AU688" s="25" t="s">
        <v>144</v>
      </c>
      <c r="AY688" s="25" t="s">
        <v>136</v>
      </c>
      <c r="BE688" s="214">
        <f>IF(N688="základní",J688,0)</f>
        <v>0</v>
      </c>
      <c r="BF688" s="214">
        <f>IF(N688="snížená",J688,0)</f>
        <v>0</v>
      </c>
      <c r="BG688" s="214">
        <f>IF(N688="zákl. přenesená",J688,0)</f>
        <v>0</v>
      </c>
      <c r="BH688" s="214">
        <f>IF(N688="sníž. přenesená",J688,0)</f>
        <v>0</v>
      </c>
      <c r="BI688" s="214">
        <f>IF(N688="nulová",J688,0)</f>
        <v>0</v>
      </c>
      <c r="BJ688" s="25" t="s">
        <v>144</v>
      </c>
      <c r="BK688" s="214">
        <f>ROUND(I688*H688,2)</f>
        <v>0</v>
      </c>
      <c r="BL688" s="25" t="s">
        <v>240</v>
      </c>
      <c r="BM688" s="25" t="s">
        <v>982</v>
      </c>
    </row>
    <row r="689" s="1" customFormat="1" ht="16.5" customHeight="1">
      <c r="B689" s="202"/>
      <c r="C689" s="203" t="s">
        <v>983</v>
      </c>
      <c r="D689" s="203" t="s">
        <v>138</v>
      </c>
      <c r="E689" s="204" t="s">
        <v>984</v>
      </c>
      <c r="F689" s="205" t="s">
        <v>985</v>
      </c>
      <c r="G689" s="206" t="s">
        <v>5</v>
      </c>
      <c r="H689" s="207">
        <v>130</v>
      </c>
      <c r="I689" s="208"/>
      <c r="J689" s="209">
        <f>ROUND(I689*H689,2)</f>
        <v>0</v>
      </c>
      <c r="K689" s="205" t="s">
        <v>5</v>
      </c>
      <c r="L689" s="47"/>
      <c r="M689" s="210" t="s">
        <v>5</v>
      </c>
      <c r="N689" s="211" t="s">
        <v>44</v>
      </c>
      <c r="O689" s="48"/>
      <c r="P689" s="212">
        <f>O689*H689</f>
        <v>0</v>
      </c>
      <c r="Q689" s="212">
        <v>0</v>
      </c>
      <c r="R689" s="212">
        <f>Q689*H689</f>
        <v>0</v>
      </c>
      <c r="S689" s="212">
        <v>0</v>
      </c>
      <c r="T689" s="213">
        <f>S689*H689</f>
        <v>0</v>
      </c>
      <c r="AR689" s="25" t="s">
        <v>240</v>
      </c>
      <c r="AT689" s="25" t="s">
        <v>138</v>
      </c>
      <c r="AU689" s="25" t="s">
        <v>144</v>
      </c>
      <c r="AY689" s="25" t="s">
        <v>136</v>
      </c>
      <c r="BE689" s="214">
        <f>IF(N689="základní",J689,0)</f>
        <v>0</v>
      </c>
      <c r="BF689" s="214">
        <f>IF(N689="snížená",J689,0)</f>
        <v>0</v>
      </c>
      <c r="BG689" s="214">
        <f>IF(N689="zákl. přenesená",J689,0)</f>
        <v>0</v>
      </c>
      <c r="BH689" s="214">
        <f>IF(N689="sníž. přenesená",J689,0)</f>
        <v>0</v>
      </c>
      <c r="BI689" s="214">
        <f>IF(N689="nulová",J689,0)</f>
        <v>0</v>
      </c>
      <c r="BJ689" s="25" t="s">
        <v>144</v>
      </c>
      <c r="BK689" s="214">
        <f>ROUND(I689*H689,2)</f>
        <v>0</v>
      </c>
      <c r="BL689" s="25" t="s">
        <v>240</v>
      </c>
      <c r="BM689" s="25" t="s">
        <v>986</v>
      </c>
    </row>
    <row r="690" s="1" customFormat="1" ht="16.5" customHeight="1">
      <c r="B690" s="202"/>
      <c r="C690" s="203" t="s">
        <v>987</v>
      </c>
      <c r="D690" s="203" t="s">
        <v>138</v>
      </c>
      <c r="E690" s="204" t="s">
        <v>988</v>
      </c>
      <c r="F690" s="205" t="s">
        <v>989</v>
      </c>
      <c r="G690" s="206" t="s">
        <v>5</v>
      </c>
      <c r="H690" s="207">
        <v>130</v>
      </c>
      <c r="I690" s="208"/>
      <c r="J690" s="209">
        <f>ROUND(I690*H690,2)</f>
        <v>0</v>
      </c>
      <c r="K690" s="205" t="s">
        <v>5</v>
      </c>
      <c r="L690" s="47"/>
      <c r="M690" s="210" t="s">
        <v>5</v>
      </c>
      <c r="N690" s="211" t="s">
        <v>44</v>
      </c>
      <c r="O690" s="48"/>
      <c r="P690" s="212">
        <f>O690*H690</f>
        <v>0</v>
      </c>
      <c r="Q690" s="212">
        <v>0</v>
      </c>
      <c r="R690" s="212">
        <f>Q690*H690</f>
        <v>0</v>
      </c>
      <c r="S690" s="212">
        <v>0</v>
      </c>
      <c r="T690" s="213">
        <f>S690*H690</f>
        <v>0</v>
      </c>
      <c r="AR690" s="25" t="s">
        <v>240</v>
      </c>
      <c r="AT690" s="25" t="s">
        <v>138</v>
      </c>
      <c r="AU690" s="25" t="s">
        <v>144</v>
      </c>
      <c r="AY690" s="25" t="s">
        <v>136</v>
      </c>
      <c r="BE690" s="214">
        <f>IF(N690="základní",J690,0)</f>
        <v>0</v>
      </c>
      <c r="BF690" s="214">
        <f>IF(N690="snížená",J690,0)</f>
        <v>0</v>
      </c>
      <c r="BG690" s="214">
        <f>IF(N690="zákl. přenesená",J690,0)</f>
        <v>0</v>
      </c>
      <c r="BH690" s="214">
        <f>IF(N690="sníž. přenesená",J690,0)</f>
        <v>0</v>
      </c>
      <c r="BI690" s="214">
        <f>IF(N690="nulová",J690,0)</f>
        <v>0</v>
      </c>
      <c r="BJ690" s="25" t="s">
        <v>144</v>
      </c>
      <c r="BK690" s="214">
        <f>ROUND(I690*H690,2)</f>
        <v>0</v>
      </c>
      <c r="BL690" s="25" t="s">
        <v>240</v>
      </c>
      <c r="BM690" s="25" t="s">
        <v>990</v>
      </c>
    </row>
    <row r="691" s="1" customFormat="1" ht="16.5" customHeight="1">
      <c r="B691" s="202"/>
      <c r="C691" s="203" t="s">
        <v>991</v>
      </c>
      <c r="D691" s="203" t="s">
        <v>138</v>
      </c>
      <c r="E691" s="204" t="s">
        <v>992</v>
      </c>
      <c r="F691" s="205" t="s">
        <v>993</v>
      </c>
      <c r="G691" s="206" t="s">
        <v>683</v>
      </c>
      <c r="H691" s="207">
        <v>1</v>
      </c>
      <c r="I691" s="208"/>
      <c r="J691" s="209">
        <f>ROUND(I691*H691,2)</f>
        <v>0</v>
      </c>
      <c r="K691" s="205" t="s">
        <v>5</v>
      </c>
      <c r="L691" s="47"/>
      <c r="M691" s="210" t="s">
        <v>5</v>
      </c>
      <c r="N691" s="211" t="s">
        <v>44</v>
      </c>
      <c r="O691" s="48"/>
      <c r="P691" s="212">
        <f>O691*H691</f>
        <v>0</v>
      </c>
      <c r="Q691" s="212">
        <v>0</v>
      </c>
      <c r="R691" s="212">
        <f>Q691*H691</f>
        <v>0</v>
      </c>
      <c r="S691" s="212">
        <v>0</v>
      </c>
      <c r="T691" s="213">
        <f>S691*H691</f>
        <v>0</v>
      </c>
      <c r="AR691" s="25" t="s">
        <v>240</v>
      </c>
      <c r="AT691" s="25" t="s">
        <v>138</v>
      </c>
      <c r="AU691" s="25" t="s">
        <v>144</v>
      </c>
      <c r="AY691" s="25" t="s">
        <v>136</v>
      </c>
      <c r="BE691" s="214">
        <f>IF(N691="základní",J691,0)</f>
        <v>0</v>
      </c>
      <c r="BF691" s="214">
        <f>IF(N691="snížená",J691,0)</f>
        <v>0</v>
      </c>
      <c r="BG691" s="214">
        <f>IF(N691="zákl. přenesená",J691,0)</f>
        <v>0</v>
      </c>
      <c r="BH691" s="214">
        <f>IF(N691="sníž. přenesená",J691,0)</f>
        <v>0</v>
      </c>
      <c r="BI691" s="214">
        <f>IF(N691="nulová",J691,0)</f>
        <v>0</v>
      </c>
      <c r="BJ691" s="25" t="s">
        <v>144</v>
      </c>
      <c r="BK691" s="214">
        <f>ROUND(I691*H691,2)</f>
        <v>0</v>
      </c>
      <c r="BL691" s="25" t="s">
        <v>240</v>
      </c>
      <c r="BM691" s="25" t="s">
        <v>994</v>
      </c>
    </row>
    <row r="692" s="1" customFormat="1" ht="16.5" customHeight="1">
      <c r="B692" s="202"/>
      <c r="C692" s="203" t="s">
        <v>995</v>
      </c>
      <c r="D692" s="203" t="s">
        <v>138</v>
      </c>
      <c r="E692" s="204" t="s">
        <v>996</v>
      </c>
      <c r="F692" s="205" t="s">
        <v>997</v>
      </c>
      <c r="G692" s="206" t="s">
        <v>5</v>
      </c>
      <c r="H692" s="207">
        <v>0</v>
      </c>
      <c r="I692" s="208"/>
      <c r="J692" s="209">
        <f>ROUND(I692*H692,2)</f>
        <v>0</v>
      </c>
      <c r="K692" s="205" t="s">
        <v>5</v>
      </c>
      <c r="L692" s="47"/>
      <c r="M692" s="210" t="s">
        <v>5</v>
      </c>
      <c r="N692" s="211" t="s">
        <v>44</v>
      </c>
      <c r="O692" s="48"/>
      <c r="P692" s="212">
        <f>O692*H692</f>
        <v>0</v>
      </c>
      <c r="Q692" s="212">
        <v>0</v>
      </c>
      <c r="R692" s="212">
        <f>Q692*H692</f>
        <v>0</v>
      </c>
      <c r="S692" s="212">
        <v>0</v>
      </c>
      <c r="T692" s="213">
        <f>S692*H692</f>
        <v>0</v>
      </c>
      <c r="AR692" s="25" t="s">
        <v>240</v>
      </c>
      <c r="AT692" s="25" t="s">
        <v>138</v>
      </c>
      <c r="AU692" s="25" t="s">
        <v>144</v>
      </c>
      <c r="AY692" s="25" t="s">
        <v>136</v>
      </c>
      <c r="BE692" s="214">
        <f>IF(N692="základní",J692,0)</f>
        <v>0</v>
      </c>
      <c r="BF692" s="214">
        <f>IF(N692="snížená",J692,0)</f>
        <v>0</v>
      </c>
      <c r="BG692" s="214">
        <f>IF(N692="zákl. přenesená",J692,0)</f>
        <v>0</v>
      </c>
      <c r="BH692" s="214">
        <f>IF(N692="sníž. přenesená",J692,0)</f>
        <v>0</v>
      </c>
      <c r="BI692" s="214">
        <f>IF(N692="nulová",J692,0)</f>
        <v>0</v>
      </c>
      <c r="BJ692" s="25" t="s">
        <v>144</v>
      </c>
      <c r="BK692" s="214">
        <f>ROUND(I692*H692,2)</f>
        <v>0</v>
      </c>
      <c r="BL692" s="25" t="s">
        <v>240</v>
      </c>
      <c r="BM692" s="25" t="s">
        <v>998</v>
      </c>
    </row>
    <row r="693" s="1" customFormat="1" ht="16.5" customHeight="1">
      <c r="B693" s="202"/>
      <c r="C693" s="203" t="s">
        <v>999</v>
      </c>
      <c r="D693" s="203" t="s">
        <v>138</v>
      </c>
      <c r="E693" s="204" t="s">
        <v>1000</v>
      </c>
      <c r="F693" s="205" t="s">
        <v>1001</v>
      </c>
      <c r="G693" s="206" t="s">
        <v>1002</v>
      </c>
      <c r="H693" s="207">
        <v>10</v>
      </c>
      <c r="I693" s="208"/>
      <c r="J693" s="209">
        <f>ROUND(I693*H693,2)</f>
        <v>0</v>
      </c>
      <c r="K693" s="205" t="s">
        <v>5</v>
      </c>
      <c r="L693" s="47"/>
      <c r="M693" s="210" t="s">
        <v>5</v>
      </c>
      <c r="N693" s="211" t="s">
        <v>44</v>
      </c>
      <c r="O693" s="48"/>
      <c r="P693" s="212">
        <f>O693*H693</f>
        <v>0</v>
      </c>
      <c r="Q693" s="212">
        <v>0</v>
      </c>
      <c r="R693" s="212">
        <f>Q693*H693</f>
        <v>0</v>
      </c>
      <c r="S693" s="212">
        <v>0</v>
      </c>
      <c r="T693" s="213">
        <f>S693*H693</f>
        <v>0</v>
      </c>
      <c r="AR693" s="25" t="s">
        <v>240</v>
      </c>
      <c r="AT693" s="25" t="s">
        <v>138</v>
      </c>
      <c r="AU693" s="25" t="s">
        <v>144</v>
      </c>
      <c r="AY693" s="25" t="s">
        <v>136</v>
      </c>
      <c r="BE693" s="214">
        <f>IF(N693="základní",J693,0)</f>
        <v>0</v>
      </c>
      <c r="BF693" s="214">
        <f>IF(N693="snížená",J693,0)</f>
        <v>0</v>
      </c>
      <c r="BG693" s="214">
        <f>IF(N693="zákl. přenesená",J693,0)</f>
        <v>0</v>
      </c>
      <c r="BH693" s="214">
        <f>IF(N693="sníž. přenesená",J693,0)</f>
        <v>0</v>
      </c>
      <c r="BI693" s="214">
        <f>IF(N693="nulová",J693,0)</f>
        <v>0</v>
      </c>
      <c r="BJ693" s="25" t="s">
        <v>144</v>
      </c>
      <c r="BK693" s="214">
        <f>ROUND(I693*H693,2)</f>
        <v>0</v>
      </c>
      <c r="BL693" s="25" t="s">
        <v>240</v>
      </c>
      <c r="BM693" s="25" t="s">
        <v>1003</v>
      </c>
    </row>
    <row r="694" s="1" customFormat="1" ht="16.5" customHeight="1">
      <c r="B694" s="202"/>
      <c r="C694" s="203" t="s">
        <v>1004</v>
      </c>
      <c r="D694" s="203" t="s">
        <v>138</v>
      </c>
      <c r="E694" s="204" t="s">
        <v>1005</v>
      </c>
      <c r="F694" s="205" t="s">
        <v>1006</v>
      </c>
      <c r="G694" s="206" t="s">
        <v>1007</v>
      </c>
      <c r="H694" s="207">
        <v>1</v>
      </c>
      <c r="I694" s="208"/>
      <c r="J694" s="209">
        <f>ROUND(I694*H694,2)</f>
        <v>0</v>
      </c>
      <c r="K694" s="205" t="s">
        <v>5</v>
      </c>
      <c r="L694" s="47"/>
      <c r="M694" s="210" t="s">
        <v>5</v>
      </c>
      <c r="N694" s="211" t="s">
        <v>44</v>
      </c>
      <c r="O694" s="48"/>
      <c r="P694" s="212">
        <f>O694*H694</f>
        <v>0</v>
      </c>
      <c r="Q694" s="212">
        <v>0</v>
      </c>
      <c r="R694" s="212">
        <f>Q694*H694</f>
        <v>0</v>
      </c>
      <c r="S694" s="212">
        <v>0</v>
      </c>
      <c r="T694" s="213">
        <f>S694*H694</f>
        <v>0</v>
      </c>
      <c r="AR694" s="25" t="s">
        <v>240</v>
      </c>
      <c r="AT694" s="25" t="s">
        <v>138</v>
      </c>
      <c r="AU694" s="25" t="s">
        <v>144</v>
      </c>
      <c r="AY694" s="25" t="s">
        <v>136</v>
      </c>
      <c r="BE694" s="214">
        <f>IF(N694="základní",J694,0)</f>
        <v>0</v>
      </c>
      <c r="BF694" s="214">
        <f>IF(N694="snížená",J694,0)</f>
        <v>0</v>
      </c>
      <c r="BG694" s="214">
        <f>IF(N694="zákl. přenesená",J694,0)</f>
        <v>0</v>
      </c>
      <c r="BH694" s="214">
        <f>IF(N694="sníž. přenesená",J694,0)</f>
        <v>0</v>
      </c>
      <c r="BI694" s="214">
        <f>IF(N694="nulová",J694,0)</f>
        <v>0</v>
      </c>
      <c r="BJ694" s="25" t="s">
        <v>144</v>
      </c>
      <c r="BK694" s="214">
        <f>ROUND(I694*H694,2)</f>
        <v>0</v>
      </c>
      <c r="BL694" s="25" t="s">
        <v>240</v>
      </c>
      <c r="BM694" s="25" t="s">
        <v>1008</v>
      </c>
    </row>
    <row r="695" s="1" customFormat="1" ht="16.5" customHeight="1">
      <c r="B695" s="202"/>
      <c r="C695" s="203" t="s">
        <v>1009</v>
      </c>
      <c r="D695" s="203" t="s">
        <v>138</v>
      </c>
      <c r="E695" s="204" t="s">
        <v>1010</v>
      </c>
      <c r="F695" s="205" t="s">
        <v>1011</v>
      </c>
      <c r="G695" s="206" t="s">
        <v>683</v>
      </c>
      <c r="H695" s="207">
        <v>1</v>
      </c>
      <c r="I695" s="208"/>
      <c r="J695" s="209">
        <f>ROUND(I695*H695,2)</f>
        <v>0</v>
      </c>
      <c r="K695" s="205" t="s">
        <v>5</v>
      </c>
      <c r="L695" s="47"/>
      <c r="M695" s="210" t="s">
        <v>5</v>
      </c>
      <c r="N695" s="211" t="s">
        <v>44</v>
      </c>
      <c r="O695" s="48"/>
      <c r="P695" s="212">
        <f>O695*H695</f>
        <v>0</v>
      </c>
      <c r="Q695" s="212">
        <v>0</v>
      </c>
      <c r="R695" s="212">
        <f>Q695*H695</f>
        <v>0</v>
      </c>
      <c r="S695" s="212">
        <v>0</v>
      </c>
      <c r="T695" s="213">
        <f>S695*H695</f>
        <v>0</v>
      </c>
      <c r="AR695" s="25" t="s">
        <v>240</v>
      </c>
      <c r="AT695" s="25" t="s">
        <v>138</v>
      </c>
      <c r="AU695" s="25" t="s">
        <v>144</v>
      </c>
      <c r="AY695" s="25" t="s">
        <v>136</v>
      </c>
      <c r="BE695" s="214">
        <f>IF(N695="základní",J695,0)</f>
        <v>0</v>
      </c>
      <c r="BF695" s="214">
        <f>IF(N695="snížená",J695,0)</f>
        <v>0</v>
      </c>
      <c r="BG695" s="214">
        <f>IF(N695="zákl. přenesená",J695,0)</f>
        <v>0</v>
      </c>
      <c r="BH695" s="214">
        <f>IF(N695="sníž. přenesená",J695,0)</f>
        <v>0</v>
      </c>
      <c r="BI695" s="214">
        <f>IF(N695="nulová",J695,0)</f>
        <v>0</v>
      </c>
      <c r="BJ695" s="25" t="s">
        <v>144</v>
      </c>
      <c r="BK695" s="214">
        <f>ROUND(I695*H695,2)</f>
        <v>0</v>
      </c>
      <c r="BL695" s="25" t="s">
        <v>240</v>
      </c>
      <c r="BM695" s="25" t="s">
        <v>1012</v>
      </c>
    </row>
    <row r="696" s="1" customFormat="1" ht="16.5" customHeight="1">
      <c r="B696" s="202"/>
      <c r="C696" s="203" t="s">
        <v>1013</v>
      </c>
      <c r="D696" s="203" t="s">
        <v>138</v>
      </c>
      <c r="E696" s="204" t="s">
        <v>1014</v>
      </c>
      <c r="F696" s="205" t="s">
        <v>1015</v>
      </c>
      <c r="G696" s="206" t="s">
        <v>913</v>
      </c>
      <c r="H696" s="207">
        <v>5</v>
      </c>
      <c r="I696" s="208"/>
      <c r="J696" s="209">
        <f>ROUND(I696*H696,2)</f>
        <v>0</v>
      </c>
      <c r="K696" s="205" t="s">
        <v>5</v>
      </c>
      <c r="L696" s="47"/>
      <c r="M696" s="210" t="s">
        <v>5</v>
      </c>
      <c r="N696" s="211" t="s">
        <v>44</v>
      </c>
      <c r="O696" s="48"/>
      <c r="P696" s="212">
        <f>O696*H696</f>
        <v>0</v>
      </c>
      <c r="Q696" s="212">
        <v>0</v>
      </c>
      <c r="R696" s="212">
        <f>Q696*H696</f>
        <v>0</v>
      </c>
      <c r="S696" s="212">
        <v>0</v>
      </c>
      <c r="T696" s="213">
        <f>S696*H696</f>
        <v>0</v>
      </c>
      <c r="AR696" s="25" t="s">
        <v>240</v>
      </c>
      <c r="AT696" s="25" t="s">
        <v>138</v>
      </c>
      <c r="AU696" s="25" t="s">
        <v>144</v>
      </c>
      <c r="AY696" s="25" t="s">
        <v>136</v>
      </c>
      <c r="BE696" s="214">
        <f>IF(N696="základní",J696,0)</f>
        <v>0</v>
      </c>
      <c r="BF696" s="214">
        <f>IF(N696="snížená",J696,0)</f>
        <v>0</v>
      </c>
      <c r="BG696" s="214">
        <f>IF(N696="zákl. přenesená",J696,0)</f>
        <v>0</v>
      </c>
      <c r="BH696" s="214">
        <f>IF(N696="sníž. přenesená",J696,0)</f>
        <v>0</v>
      </c>
      <c r="BI696" s="214">
        <f>IF(N696="nulová",J696,0)</f>
        <v>0</v>
      </c>
      <c r="BJ696" s="25" t="s">
        <v>144</v>
      </c>
      <c r="BK696" s="214">
        <f>ROUND(I696*H696,2)</f>
        <v>0</v>
      </c>
      <c r="BL696" s="25" t="s">
        <v>240</v>
      </c>
      <c r="BM696" s="25" t="s">
        <v>1016</v>
      </c>
    </row>
    <row r="697" s="1" customFormat="1" ht="16.5" customHeight="1">
      <c r="B697" s="202"/>
      <c r="C697" s="203" t="s">
        <v>1017</v>
      </c>
      <c r="D697" s="203" t="s">
        <v>138</v>
      </c>
      <c r="E697" s="204" t="s">
        <v>1018</v>
      </c>
      <c r="F697" s="205" t="s">
        <v>1019</v>
      </c>
      <c r="G697" s="206" t="s">
        <v>913</v>
      </c>
      <c r="H697" s="207">
        <v>1</v>
      </c>
      <c r="I697" s="208"/>
      <c r="J697" s="209">
        <f>ROUND(I697*H697,2)</f>
        <v>0</v>
      </c>
      <c r="K697" s="205" t="s">
        <v>5</v>
      </c>
      <c r="L697" s="47"/>
      <c r="M697" s="210" t="s">
        <v>5</v>
      </c>
      <c r="N697" s="211" t="s">
        <v>44</v>
      </c>
      <c r="O697" s="48"/>
      <c r="P697" s="212">
        <f>O697*H697</f>
        <v>0</v>
      </c>
      <c r="Q697" s="212">
        <v>0</v>
      </c>
      <c r="R697" s="212">
        <f>Q697*H697</f>
        <v>0</v>
      </c>
      <c r="S697" s="212">
        <v>0</v>
      </c>
      <c r="T697" s="213">
        <f>S697*H697</f>
        <v>0</v>
      </c>
      <c r="AR697" s="25" t="s">
        <v>240</v>
      </c>
      <c r="AT697" s="25" t="s">
        <v>138</v>
      </c>
      <c r="AU697" s="25" t="s">
        <v>144</v>
      </c>
      <c r="AY697" s="25" t="s">
        <v>136</v>
      </c>
      <c r="BE697" s="214">
        <f>IF(N697="základní",J697,0)</f>
        <v>0</v>
      </c>
      <c r="BF697" s="214">
        <f>IF(N697="snížená",J697,0)</f>
        <v>0</v>
      </c>
      <c r="BG697" s="214">
        <f>IF(N697="zákl. přenesená",J697,0)</f>
        <v>0</v>
      </c>
      <c r="BH697" s="214">
        <f>IF(N697="sníž. přenesená",J697,0)</f>
        <v>0</v>
      </c>
      <c r="BI697" s="214">
        <f>IF(N697="nulová",J697,0)</f>
        <v>0</v>
      </c>
      <c r="BJ697" s="25" t="s">
        <v>144</v>
      </c>
      <c r="BK697" s="214">
        <f>ROUND(I697*H697,2)</f>
        <v>0</v>
      </c>
      <c r="BL697" s="25" t="s">
        <v>240</v>
      </c>
      <c r="BM697" s="25" t="s">
        <v>1020</v>
      </c>
    </row>
    <row r="698" s="1" customFormat="1" ht="16.5" customHeight="1">
      <c r="B698" s="202"/>
      <c r="C698" s="203" t="s">
        <v>1021</v>
      </c>
      <c r="D698" s="203" t="s">
        <v>138</v>
      </c>
      <c r="E698" s="204" t="s">
        <v>1022</v>
      </c>
      <c r="F698" s="205" t="s">
        <v>1023</v>
      </c>
      <c r="G698" s="206" t="s">
        <v>1007</v>
      </c>
      <c r="H698" s="207">
        <v>1</v>
      </c>
      <c r="I698" s="208"/>
      <c r="J698" s="209">
        <f>ROUND(I698*H698,2)</f>
        <v>0</v>
      </c>
      <c r="K698" s="205" t="s">
        <v>5</v>
      </c>
      <c r="L698" s="47"/>
      <c r="M698" s="210" t="s">
        <v>5</v>
      </c>
      <c r="N698" s="211" t="s">
        <v>44</v>
      </c>
      <c r="O698" s="48"/>
      <c r="P698" s="212">
        <f>O698*H698</f>
        <v>0</v>
      </c>
      <c r="Q698" s="212">
        <v>0</v>
      </c>
      <c r="R698" s="212">
        <f>Q698*H698</f>
        <v>0</v>
      </c>
      <c r="S698" s="212">
        <v>0</v>
      </c>
      <c r="T698" s="213">
        <f>S698*H698</f>
        <v>0</v>
      </c>
      <c r="AR698" s="25" t="s">
        <v>240</v>
      </c>
      <c r="AT698" s="25" t="s">
        <v>138</v>
      </c>
      <c r="AU698" s="25" t="s">
        <v>144</v>
      </c>
      <c r="AY698" s="25" t="s">
        <v>136</v>
      </c>
      <c r="BE698" s="214">
        <f>IF(N698="základní",J698,0)</f>
        <v>0</v>
      </c>
      <c r="BF698" s="214">
        <f>IF(N698="snížená",J698,0)</f>
        <v>0</v>
      </c>
      <c r="BG698" s="214">
        <f>IF(N698="zákl. přenesená",J698,0)</f>
        <v>0</v>
      </c>
      <c r="BH698" s="214">
        <f>IF(N698="sníž. přenesená",J698,0)</f>
        <v>0</v>
      </c>
      <c r="BI698" s="214">
        <f>IF(N698="nulová",J698,0)</f>
        <v>0</v>
      </c>
      <c r="BJ698" s="25" t="s">
        <v>144</v>
      </c>
      <c r="BK698" s="214">
        <f>ROUND(I698*H698,2)</f>
        <v>0</v>
      </c>
      <c r="BL698" s="25" t="s">
        <v>240</v>
      </c>
      <c r="BM698" s="25" t="s">
        <v>1024</v>
      </c>
    </row>
    <row r="699" s="1" customFormat="1" ht="16.5" customHeight="1">
      <c r="B699" s="202"/>
      <c r="C699" s="203" t="s">
        <v>1025</v>
      </c>
      <c r="D699" s="203" t="s">
        <v>138</v>
      </c>
      <c r="E699" s="204" t="s">
        <v>1026</v>
      </c>
      <c r="F699" s="205" t="s">
        <v>1027</v>
      </c>
      <c r="G699" s="206" t="s">
        <v>683</v>
      </c>
      <c r="H699" s="207">
        <v>1</v>
      </c>
      <c r="I699" s="208"/>
      <c r="J699" s="209">
        <f>ROUND(I699*H699,2)</f>
        <v>0</v>
      </c>
      <c r="K699" s="205" t="s">
        <v>5</v>
      </c>
      <c r="L699" s="47"/>
      <c r="M699" s="210" t="s">
        <v>5</v>
      </c>
      <c r="N699" s="211" t="s">
        <v>44</v>
      </c>
      <c r="O699" s="48"/>
      <c r="P699" s="212">
        <f>O699*H699</f>
        <v>0</v>
      </c>
      <c r="Q699" s="212">
        <v>0</v>
      </c>
      <c r="R699" s="212">
        <f>Q699*H699</f>
        <v>0</v>
      </c>
      <c r="S699" s="212">
        <v>0</v>
      </c>
      <c r="T699" s="213">
        <f>S699*H699</f>
        <v>0</v>
      </c>
      <c r="AR699" s="25" t="s">
        <v>240</v>
      </c>
      <c r="AT699" s="25" t="s">
        <v>138</v>
      </c>
      <c r="AU699" s="25" t="s">
        <v>144</v>
      </c>
      <c r="AY699" s="25" t="s">
        <v>136</v>
      </c>
      <c r="BE699" s="214">
        <f>IF(N699="základní",J699,0)</f>
        <v>0</v>
      </c>
      <c r="BF699" s="214">
        <f>IF(N699="snížená",J699,0)</f>
        <v>0</v>
      </c>
      <c r="BG699" s="214">
        <f>IF(N699="zákl. přenesená",J699,0)</f>
        <v>0</v>
      </c>
      <c r="BH699" s="214">
        <f>IF(N699="sníž. přenesená",J699,0)</f>
        <v>0</v>
      </c>
      <c r="BI699" s="214">
        <f>IF(N699="nulová",J699,0)</f>
        <v>0</v>
      </c>
      <c r="BJ699" s="25" t="s">
        <v>144</v>
      </c>
      <c r="BK699" s="214">
        <f>ROUND(I699*H699,2)</f>
        <v>0</v>
      </c>
      <c r="BL699" s="25" t="s">
        <v>240</v>
      </c>
      <c r="BM699" s="25" t="s">
        <v>1028</v>
      </c>
    </row>
    <row r="700" s="1" customFormat="1" ht="16.5" customHeight="1">
      <c r="B700" s="202"/>
      <c r="C700" s="203" t="s">
        <v>1029</v>
      </c>
      <c r="D700" s="203" t="s">
        <v>138</v>
      </c>
      <c r="E700" s="204" t="s">
        <v>1030</v>
      </c>
      <c r="F700" s="205" t="s">
        <v>1031</v>
      </c>
      <c r="G700" s="206" t="s">
        <v>683</v>
      </c>
      <c r="H700" s="207">
        <v>1</v>
      </c>
      <c r="I700" s="208"/>
      <c r="J700" s="209">
        <f>ROUND(I700*H700,2)</f>
        <v>0</v>
      </c>
      <c r="K700" s="205" t="s">
        <v>5</v>
      </c>
      <c r="L700" s="47"/>
      <c r="M700" s="210" t="s">
        <v>5</v>
      </c>
      <c r="N700" s="211" t="s">
        <v>44</v>
      </c>
      <c r="O700" s="48"/>
      <c r="P700" s="212">
        <f>O700*H700</f>
        <v>0</v>
      </c>
      <c r="Q700" s="212">
        <v>0</v>
      </c>
      <c r="R700" s="212">
        <f>Q700*H700</f>
        <v>0</v>
      </c>
      <c r="S700" s="212">
        <v>0</v>
      </c>
      <c r="T700" s="213">
        <f>S700*H700</f>
        <v>0</v>
      </c>
      <c r="AR700" s="25" t="s">
        <v>240</v>
      </c>
      <c r="AT700" s="25" t="s">
        <v>138</v>
      </c>
      <c r="AU700" s="25" t="s">
        <v>144</v>
      </c>
      <c r="AY700" s="25" t="s">
        <v>136</v>
      </c>
      <c r="BE700" s="214">
        <f>IF(N700="základní",J700,0)</f>
        <v>0</v>
      </c>
      <c r="BF700" s="214">
        <f>IF(N700="snížená",J700,0)</f>
        <v>0</v>
      </c>
      <c r="BG700" s="214">
        <f>IF(N700="zákl. přenesená",J700,0)</f>
        <v>0</v>
      </c>
      <c r="BH700" s="214">
        <f>IF(N700="sníž. přenesená",J700,0)</f>
        <v>0</v>
      </c>
      <c r="BI700" s="214">
        <f>IF(N700="nulová",J700,0)</f>
        <v>0</v>
      </c>
      <c r="BJ700" s="25" t="s">
        <v>144</v>
      </c>
      <c r="BK700" s="214">
        <f>ROUND(I700*H700,2)</f>
        <v>0</v>
      </c>
      <c r="BL700" s="25" t="s">
        <v>240</v>
      </c>
      <c r="BM700" s="25" t="s">
        <v>1032</v>
      </c>
    </row>
    <row r="701" s="1" customFormat="1" ht="16.5" customHeight="1">
      <c r="B701" s="202"/>
      <c r="C701" s="203" t="s">
        <v>1033</v>
      </c>
      <c r="D701" s="203" t="s">
        <v>138</v>
      </c>
      <c r="E701" s="204" t="s">
        <v>1034</v>
      </c>
      <c r="F701" s="205" t="s">
        <v>1035</v>
      </c>
      <c r="G701" s="206" t="s">
        <v>683</v>
      </c>
      <c r="H701" s="207">
        <v>1</v>
      </c>
      <c r="I701" s="208"/>
      <c r="J701" s="209">
        <f>ROUND(I701*H701,2)</f>
        <v>0</v>
      </c>
      <c r="K701" s="205" t="s">
        <v>5</v>
      </c>
      <c r="L701" s="47"/>
      <c r="M701" s="210" t="s">
        <v>5</v>
      </c>
      <c r="N701" s="211" t="s">
        <v>44</v>
      </c>
      <c r="O701" s="48"/>
      <c r="P701" s="212">
        <f>O701*H701</f>
        <v>0</v>
      </c>
      <c r="Q701" s="212">
        <v>0</v>
      </c>
      <c r="R701" s="212">
        <f>Q701*H701</f>
        <v>0</v>
      </c>
      <c r="S701" s="212">
        <v>0</v>
      </c>
      <c r="T701" s="213">
        <f>S701*H701</f>
        <v>0</v>
      </c>
      <c r="AR701" s="25" t="s">
        <v>240</v>
      </c>
      <c r="AT701" s="25" t="s">
        <v>138</v>
      </c>
      <c r="AU701" s="25" t="s">
        <v>144</v>
      </c>
      <c r="AY701" s="25" t="s">
        <v>136</v>
      </c>
      <c r="BE701" s="214">
        <f>IF(N701="základní",J701,0)</f>
        <v>0</v>
      </c>
      <c r="BF701" s="214">
        <f>IF(N701="snížená",J701,0)</f>
        <v>0</v>
      </c>
      <c r="BG701" s="214">
        <f>IF(N701="zákl. přenesená",J701,0)</f>
        <v>0</v>
      </c>
      <c r="BH701" s="214">
        <f>IF(N701="sníž. přenesená",J701,0)</f>
        <v>0</v>
      </c>
      <c r="BI701" s="214">
        <f>IF(N701="nulová",J701,0)</f>
        <v>0</v>
      </c>
      <c r="BJ701" s="25" t="s">
        <v>144</v>
      </c>
      <c r="BK701" s="214">
        <f>ROUND(I701*H701,2)</f>
        <v>0</v>
      </c>
      <c r="BL701" s="25" t="s">
        <v>240</v>
      </c>
      <c r="BM701" s="25" t="s">
        <v>1036</v>
      </c>
    </row>
    <row r="702" s="1" customFormat="1" ht="16.5" customHeight="1">
      <c r="B702" s="202"/>
      <c r="C702" s="203" t="s">
        <v>1037</v>
      </c>
      <c r="D702" s="203" t="s">
        <v>138</v>
      </c>
      <c r="E702" s="204" t="s">
        <v>1038</v>
      </c>
      <c r="F702" s="205" t="s">
        <v>1039</v>
      </c>
      <c r="G702" s="206" t="s">
        <v>683</v>
      </c>
      <c r="H702" s="207">
        <v>1</v>
      </c>
      <c r="I702" s="208"/>
      <c r="J702" s="209">
        <f>ROUND(I702*H702,2)</f>
        <v>0</v>
      </c>
      <c r="K702" s="205" t="s">
        <v>5</v>
      </c>
      <c r="L702" s="47"/>
      <c r="M702" s="210" t="s">
        <v>5</v>
      </c>
      <c r="N702" s="211" t="s">
        <v>44</v>
      </c>
      <c r="O702" s="48"/>
      <c r="P702" s="212">
        <f>O702*H702</f>
        <v>0</v>
      </c>
      <c r="Q702" s="212">
        <v>0</v>
      </c>
      <c r="R702" s="212">
        <f>Q702*H702</f>
        <v>0</v>
      </c>
      <c r="S702" s="212">
        <v>0</v>
      </c>
      <c r="T702" s="213">
        <f>S702*H702</f>
        <v>0</v>
      </c>
      <c r="AR702" s="25" t="s">
        <v>240</v>
      </c>
      <c r="AT702" s="25" t="s">
        <v>138</v>
      </c>
      <c r="AU702" s="25" t="s">
        <v>144</v>
      </c>
      <c r="AY702" s="25" t="s">
        <v>136</v>
      </c>
      <c r="BE702" s="214">
        <f>IF(N702="základní",J702,0)</f>
        <v>0</v>
      </c>
      <c r="BF702" s="214">
        <f>IF(N702="snížená",J702,0)</f>
        <v>0</v>
      </c>
      <c r="BG702" s="214">
        <f>IF(N702="zákl. přenesená",J702,0)</f>
        <v>0</v>
      </c>
      <c r="BH702" s="214">
        <f>IF(N702="sníž. přenesená",J702,0)</f>
        <v>0</v>
      </c>
      <c r="BI702" s="214">
        <f>IF(N702="nulová",J702,0)</f>
        <v>0</v>
      </c>
      <c r="BJ702" s="25" t="s">
        <v>144</v>
      </c>
      <c r="BK702" s="214">
        <f>ROUND(I702*H702,2)</f>
        <v>0</v>
      </c>
      <c r="BL702" s="25" t="s">
        <v>240</v>
      </c>
      <c r="BM702" s="25" t="s">
        <v>1040</v>
      </c>
    </row>
    <row r="703" s="1" customFormat="1" ht="178.5" customHeight="1">
      <c r="B703" s="202"/>
      <c r="C703" s="203" t="s">
        <v>1041</v>
      </c>
      <c r="D703" s="203" t="s">
        <v>138</v>
      </c>
      <c r="E703" s="204" t="s">
        <v>1042</v>
      </c>
      <c r="F703" s="205" t="s">
        <v>1043</v>
      </c>
      <c r="G703" s="206" t="s">
        <v>5</v>
      </c>
      <c r="H703" s="207">
        <v>0</v>
      </c>
      <c r="I703" s="208"/>
      <c r="J703" s="209">
        <f>ROUND(I703*H703,2)</f>
        <v>0</v>
      </c>
      <c r="K703" s="205" t="s">
        <v>5</v>
      </c>
      <c r="L703" s="47"/>
      <c r="M703" s="210" t="s">
        <v>5</v>
      </c>
      <c r="N703" s="211" t="s">
        <v>44</v>
      </c>
      <c r="O703" s="48"/>
      <c r="P703" s="212">
        <f>O703*H703</f>
        <v>0</v>
      </c>
      <c r="Q703" s="212">
        <v>0</v>
      </c>
      <c r="R703" s="212">
        <f>Q703*H703</f>
        <v>0</v>
      </c>
      <c r="S703" s="212">
        <v>0</v>
      </c>
      <c r="T703" s="213">
        <f>S703*H703</f>
        <v>0</v>
      </c>
      <c r="AR703" s="25" t="s">
        <v>240</v>
      </c>
      <c r="AT703" s="25" t="s">
        <v>138</v>
      </c>
      <c r="AU703" s="25" t="s">
        <v>144</v>
      </c>
      <c r="AY703" s="25" t="s">
        <v>136</v>
      </c>
      <c r="BE703" s="214">
        <f>IF(N703="základní",J703,0)</f>
        <v>0</v>
      </c>
      <c r="BF703" s="214">
        <f>IF(N703="snížená",J703,0)</f>
        <v>0</v>
      </c>
      <c r="BG703" s="214">
        <f>IF(N703="zákl. přenesená",J703,0)</f>
        <v>0</v>
      </c>
      <c r="BH703" s="214">
        <f>IF(N703="sníž. přenesená",J703,0)</f>
        <v>0</v>
      </c>
      <c r="BI703" s="214">
        <f>IF(N703="nulová",J703,0)</f>
        <v>0</v>
      </c>
      <c r="BJ703" s="25" t="s">
        <v>144</v>
      </c>
      <c r="BK703" s="214">
        <f>ROUND(I703*H703,2)</f>
        <v>0</v>
      </c>
      <c r="BL703" s="25" t="s">
        <v>240</v>
      </c>
      <c r="BM703" s="25" t="s">
        <v>1044</v>
      </c>
    </row>
    <row r="704" s="10" customFormat="1" ht="29.88" customHeight="1">
      <c r="B704" s="189"/>
      <c r="D704" s="190" t="s">
        <v>71</v>
      </c>
      <c r="E704" s="200" t="s">
        <v>1045</v>
      </c>
      <c r="F704" s="200" t="s">
        <v>1046</v>
      </c>
      <c r="I704" s="192"/>
      <c r="J704" s="201">
        <f>BK704</f>
        <v>0</v>
      </c>
      <c r="L704" s="189"/>
      <c r="M704" s="194"/>
      <c r="N704" s="195"/>
      <c r="O704" s="195"/>
      <c r="P704" s="196">
        <f>SUM(P705:P768)</f>
        <v>0</v>
      </c>
      <c r="Q704" s="195"/>
      <c r="R704" s="196">
        <f>SUM(R705:R768)</f>
        <v>16.829928100000004</v>
      </c>
      <c r="S704" s="195"/>
      <c r="T704" s="197">
        <f>SUM(T705:T768)</f>
        <v>10.98977</v>
      </c>
      <c r="AR704" s="190" t="s">
        <v>144</v>
      </c>
      <c r="AT704" s="198" t="s">
        <v>71</v>
      </c>
      <c r="AU704" s="198" t="s">
        <v>17</v>
      </c>
      <c r="AY704" s="190" t="s">
        <v>136</v>
      </c>
      <c r="BK704" s="199">
        <f>SUM(BK705:BK768)</f>
        <v>0</v>
      </c>
    </row>
    <row r="705" s="1" customFormat="1" ht="25.5" customHeight="1">
      <c r="B705" s="202"/>
      <c r="C705" s="203" t="s">
        <v>1047</v>
      </c>
      <c r="D705" s="203" t="s">
        <v>138</v>
      </c>
      <c r="E705" s="204" t="s">
        <v>1048</v>
      </c>
      <c r="F705" s="205" t="s">
        <v>1049</v>
      </c>
      <c r="G705" s="206" t="s">
        <v>151</v>
      </c>
      <c r="H705" s="207">
        <v>8.327</v>
      </c>
      <c r="I705" s="208"/>
      <c r="J705" s="209">
        <f>ROUND(I705*H705,2)</f>
        <v>0</v>
      </c>
      <c r="K705" s="205" t="s">
        <v>142</v>
      </c>
      <c r="L705" s="47"/>
      <c r="M705" s="210" t="s">
        <v>5</v>
      </c>
      <c r="N705" s="211" t="s">
        <v>44</v>
      </c>
      <c r="O705" s="48"/>
      <c r="P705" s="212">
        <f>O705*H705</f>
        <v>0</v>
      </c>
      <c r="Q705" s="212">
        <v>0.00122</v>
      </c>
      <c r="R705" s="212">
        <f>Q705*H705</f>
        <v>0.01015894</v>
      </c>
      <c r="S705" s="212">
        <v>0</v>
      </c>
      <c r="T705" s="213">
        <f>S705*H705</f>
        <v>0</v>
      </c>
      <c r="AR705" s="25" t="s">
        <v>240</v>
      </c>
      <c r="AT705" s="25" t="s">
        <v>138</v>
      </c>
      <c r="AU705" s="25" t="s">
        <v>144</v>
      </c>
      <c r="AY705" s="25" t="s">
        <v>136</v>
      </c>
      <c r="BE705" s="214">
        <f>IF(N705="základní",J705,0)</f>
        <v>0</v>
      </c>
      <c r="BF705" s="214">
        <f>IF(N705="snížená",J705,0)</f>
        <v>0</v>
      </c>
      <c r="BG705" s="214">
        <f>IF(N705="zákl. přenesená",J705,0)</f>
        <v>0</v>
      </c>
      <c r="BH705" s="214">
        <f>IF(N705="sníž. přenesená",J705,0)</f>
        <v>0</v>
      </c>
      <c r="BI705" s="214">
        <f>IF(N705="nulová",J705,0)</f>
        <v>0</v>
      </c>
      <c r="BJ705" s="25" t="s">
        <v>144</v>
      </c>
      <c r="BK705" s="214">
        <f>ROUND(I705*H705,2)</f>
        <v>0</v>
      </c>
      <c r="BL705" s="25" t="s">
        <v>240</v>
      </c>
      <c r="BM705" s="25" t="s">
        <v>1050</v>
      </c>
    </row>
    <row r="706" s="12" customFormat="1">
      <c r="B706" s="223"/>
      <c r="D706" s="216" t="s">
        <v>146</v>
      </c>
      <c r="E706" s="224" t="s">
        <v>5</v>
      </c>
      <c r="F706" s="225" t="s">
        <v>1051</v>
      </c>
      <c r="H706" s="226">
        <v>8.327</v>
      </c>
      <c r="I706" s="227"/>
      <c r="L706" s="223"/>
      <c r="M706" s="228"/>
      <c r="N706" s="229"/>
      <c r="O706" s="229"/>
      <c r="P706" s="229"/>
      <c r="Q706" s="229"/>
      <c r="R706" s="229"/>
      <c r="S706" s="229"/>
      <c r="T706" s="230"/>
      <c r="AT706" s="224" t="s">
        <v>146</v>
      </c>
      <c r="AU706" s="224" t="s">
        <v>144</v>
      </c>
      <c r="AV706" s="12" t="s">
        <v>144</v>
      </c>
      <c r="AW706" s="12" t="s">
        <v>35</v>
      </c>
      <c r="AX706" s="12" t="s">
        <v>17</v>
      </c>
      <c r="AY706" s="224" t="s">
        <v>136</v>
      </c>
    </row>
    <row r="707" s="1" customFormat="1" ht="25.5" customHeight="1">
      <c r="B707" s="202"/>
      <c r="C707" s="203" t="s">
        <v>1052</v>
      </c>
      <c r="D707" s="203" t="s">
        <v>138</v>
      </c>
      <c r="E707" s="204" t="s">
        <v>1053</v>
      </c>
      <c r="F707" s="205" t="s">
        <v>1054</v>
      </c>
      <c r="G707" s="206" t="s">
        <v>141</v>
      </c>
      <c r="H707" s="207">
        <v>199.81399999999999</v>
      </c>
      <c r="I707" s="208"/>
      <c r="J707" s="209">
        <f>ROUND(I707*H707,2)</f>
        <v>0</v>
      </c>
      <c r="K707" s="205" t="s">
        <v>142</v>
      </c>
      <c r="L707" s="47"/>
      <c r="M707" s="210" t="s">
        <v>5</v>
      </c>
      <c r="N707" s="211" t="s">
        <v>44</v>
      </c>
      <c r="O707" s="48"/>
      <c r="P707" s="212">
        <f>O707*H707</f>
        <v>0</v>
      </c>
      <c r="Q707" s="212">
        <v>0</v>
      </c>
      <c r="R707" s="212">
        <f>Q707*H707</f>
        <v>0</v>
      </c>
      <c r="S707" s="212">
        <v>0</v>
      </c>
      <c r="T707" s="213">
        <f>S707*H707</f>
        <v>0</v>
      </c>
      <c r="AR707" s="25" t="s">
        <v>240</v>
      </c>
      <c r="AT707" s="25" t="s">
        <v>138</v>
      </c>
      <c r="AU707" s="25" t="s">
        <v>144</v>
      </c>
      <c r="AY707" s="25" t="s">
        <v>136</v>
      </c>
      <c r="BE707" s="214">
        <f>IF(N707="základní",J707,0)</f>
        <v>0</v>
      </c>
      <c r="BF707" s="214">
        <f>IF(N707="snížená",J707,0)</f>
        <v>0</v>
      </c>
      <c r="BG707" s="214">
        <f>IF(N707="zákl. přenesená",J707,0)</f>
        <v>0</v>
      </c>
      <c r="BH707" s="214">
        <f>IF(N707="sníž. přenesená",J707,0)</f>
        <v>0</v>
      </c>
      <c r="BI707" s="214">
        <f>IF(N707="nulová",J707,0)</f>
        <v>0</v>
      </c>
      <c r="BJ707" s="25" t="s">
        <v>144</v>
      </c>
      <c r="BK707" s="214">
        <f>ROUND(I707*H707,2)</f>
        <v>0</v>
      </c>
      <c r="BL707" s="25" t="s">
        <v>240</v>
      </c>
      <c r="BM707" s="25" t="s">
        <v>1055</v>
      </c>
    </row>
    <row r="708" s="11" customFormat="1">
      <c r="B708" s="215"/>
      <c r="D708" s="216" t="s">
        <v>146</v>
      </c>
      <c r="E708" s="217" t="s">
        <v>5</v>
      </c>
      <c r="F708" s="218" t="s">
        <v>1056</v>
      </c>
      <c r="H708" s="217" t="s">
        <v>5</v>
      </c>
      <c r="I708" s="219"/>
      <c r="L708" s="215"/>
      <c r="M708" s="220"/>
      <c r="N708" s="221"/>
      <c r="O708" s="221"/>
      <c r="P708" s="221"/>
      <c r="Q708" s="221"/>
      <c r="R708" s="221"/>
      <c r="S708" s="221"/>
      <c r="T708" s="222"/>
      <c r="AT708" s="217" t="s">
        <v>146</v>
      </c>
      <c r="AU708" s="217" t="s">
        <v>144</v>
      </c>
      <c r="AV708" s="11" t="s">
        <v>17</v>
      </c>
      <c r="AW708" s="11" t="s">
        <v>35</v>
      </c>
      <c r="AX708" s="11" t="s">
        <v>72</v>
      </c>
      <c r="AY708" s="217" t="s">
        <v>136</v>
      </c>
    </row>
    <row r="709" s="12" customFormat="1">
      <c r="B709" s="223"/>
      <c r="D709" s="216" t="s">
        <v>146</v>
      </c>
      <c r="E709" s="224" t="s">
        <v>5</v>
      </c>
      <c r="F709" s="225" t="s">
        <v>1057</v>
      </c>
      <c r="H709" s="226">
        <v>199.81399999999999</v>
      </c>
      <c r="I709" s="227"/>
      <c r="L709" s="223"/>
      <c r="M709" s="228"/>
      <c r="N709" s="229"/>
      <c r="O709" s="229"/>
      <c r="P709" s="229"/>
      <c r="Q709" s="229"/>
      <c r="R709" s="229"/>
      <c r="S709" s="229"/>
      <c r="T709" s="230"/>
      <c r="AT709" s="224" t="s">
        <v>146</v>
      </c>
      <c r="AU709" s="224" t="s">
        <v>144</v>
      </c>
      <c r="AV709" s="12" t="s">
        <v>144</v>
      </c>
      <c r="AW709" s="12" t="s">
        <v>35</v>
      </c>
      <c r="AX709" s="12" t="s">
        <v>17</v>
      </c>
      <c r="AY709" s="224" t="s">
        <v>136</v>
      </c>
    </row>
    <row r="710" s="1" customFormat="1" ht="16.5" customHeight="1">
      <c r="B710" s="202"/>
      <c r="C710" s="239" t="s">
        <v>1058</v>
      </c>
      <c r="D710" s="239" t="s">
        <v>216</v>
      </c>
      <c r="E710" s="240" t="s">
        <v>1059</v>
      </c>
      <c r="F710" s="241" t="s">
        <v>1060</v>
      </c>
      <c r="G710" s="242" t="s">
        <v>151</v>
      </c>
      <c r="H710" s="243">
        <v>5.2759999999999998</v>
      </c>
      <c r="I710" s="244"/>
      <c r="J710" s="245">
        <f>ROUND(I710*H710,2)</f>
        <v>0</v>
      </c>
      <c r="K710" s="241" t="s">
        <v>142</v>
      </c>
      <c r="L710" s="246"/>
      <c r="M710" s="247" t="s">
        <v>5</v>
      </c>
      <c r="N710" s="248" t="s">
        <v>44</v>
      </c>
      <c r="O710" s="48"/>
      <c r="P710" s="212">
        <f>O710*H710</f>
        <v>0</v>
      </c>
      <c r="Q710" s="212">
        <v>0.55000000000000004</v>
      </c>
      <c r="R710" s="212">
        <f>Q710*H710</f>
        <v>2.9018000000000002</v>
      </c>
      <c r="S710" s="212">
        <v>0</v>
      </c>
      <c r="T710" s="213">
        <f>S710*H710</f>
        <v>0</v>
      </c>
      <c r="AR710" s="25" t="s">
        <v>328</v>
      </c>
      <c r="AT710" s="25" t="s">
        <v>216</v>
      </c>
      <c r="AU710" s="25" t="s">
        <v>144</v>
      </c>
      <c r="AY710" s="25" t="s">
        <v>136</v>
      </c>
      <c r="BE710" s="214">
        <f>IF(N710="základní",J710,0)</f>
        <v>0</v>
      </c>
      <c r="BF710" s="214">
        <f>IF(N710="snížená",J710,0)</f>
        <v>0</v>
      </c>
      <c r="BG710" s="214">
        <f>IF(N710="zákl. přenesená",J710,0)</f>
        <v>0</v>
      </c>
      <c r="BH710" s="214">
        <f>IF(N710="sníž. přenesená",J710,0)</f>
        <v>0</v>
      </c>
      <c r="BI710" s="214">
        <f>IF(N710="nulová",J710,0)</f>
        <v>0</v>
      </c>
      <c r="BJ710" s="25" t="s">
        <v>144</v>
      </c>
      <c r="BK710" s="214">
        <f>ROUND(I710*H710,2)</f>
        <v>0</v>
      </c>
      <c r="BL710" s="25" t="s">
        <v>240</v>
      </c>
      <c r="BM710" s="25" t="s">
        <v>1061</v>
      </c>
    </row>
    <row r="711" s="12" customFormat="1">
      <c r="B711" s="223"/>
      <c r="D711" s="216" t="s">
        <v>146</v>
      </c>
      <c r="E711" s="224" t="s">
        <v>5</v>
      </c>
      <c r="F711" s="225" t="s">
        <v>1062</v>
      </c>
      <c r="H711" s="226">
        <v>4.7960000000000003</v>
      </c>
      <c r="I711" s="227"/>
      <c r="L711" s="223"/>
      <c r="M711" s="228"/>
      <c r="N711" s="229"/>
      <c r="O711" s="229"/>
      <c r="P711" s="229"/>
      <c r="Q711" s="229"/>
      <c r="R711" s="229"/>
      <c r="S711" s="229"/>
      <c r="T711" s="230"/>
      <c r="AT711" s="224" t="s">
        <v>146</v>
      </c>
      <c r="AU711" s="224" t="s">
        <v>144</v>
      </c>
      <c r="AV711" s="12" t="s">
        <v>144</v>
      </c>
      <c r="AW711" s="12" t="s">
        <v>35</v>
      </c>
      <c r="AX711" s="12" t="s">
        <v>17</v>
      </c>
      <c r="AY711" s="224" t="s">
        <v>136</v>
      </c>
    </row>
    <row r="712" s="12" customFormat="1">
      <c r="B712" s="223"/>
      <c r="D712" s="216" t="s">
        <v>146</v>
      </c>
      <c r="F712" s="225" t="s">
        <v>1063</v>
      </c>
      <c r="H712" s="226">
        <v>5.2759999999999998</v>
      </c>
      <c r="I712" s="227"/>
      <c r="L712" s="223"/>
      <c r="M712" s="228"/>
      <c r="N712" s="229"/>
      <c r="O712" s="229"/>
      <c r="P712" s="229"/>
      <c r="Q712" s="229"/>
      <c r="R712" s="229"/>
      <c r="S712" s="229"/>
      <c r="T712" s="230"/>
      <c r="AT712" s="224" t="s">
        <v>146</v>
      </c>
      <c r="AU712" s="224" t="s">
        <v>144</v>
      </c>
      <c r="AV712" s="12" t="s">
        <v>144</v>
      </c>
      <c r="AW712" s="12" t="s">
        <v>6</v>
      </c>
      <c r="AX712" s="12" t="s">
        <v>17</v>
      </c>
      <c r="AY712" s="224" t="s">
        <v>136</v>
      </c>
    </row>
    <row r="713" s="1" customFormat="1" ht="38.25" customHeight="1">
      <c r="B713" s="202"/>
      <c r="C713" s="203" t="s">
        <v>1064</v>
      </c>
      <c r="D713" s="203" t="s">
        <v>138</v>
      </c>
      <c r="E713" s="204" t="s">
        <v>1065</v>
      </c>
      <c r="F713" s="205" t="s">
        <v>1066</v>
      </c>
      <c r="G713" s="206" t="s">
        <v>141</v>
      </c>
      <c r="H713" s="207">
        <v>199.81399999999999</v>
      </c>
      <c r="I713" s="208"/>
      <c r="J713" s="209">
        <f>ROUND(I713*H713,2)</f>
        <v>0</v>
      </c>
      <c r="K713" s="205" t="s">
        <v>142</v>
      </c>
      <c r="L713" s="47"/>
      <c r="M713" s="210" t="s">
        <v>5</v>
      </c>
      <c r="N713" s="211" t="s">
        <v>44</v>
      </c>
      <c r="O713" s="48"/>
      <c r="P713" s="212">
        <f>O713*H713</f>
        <v>0</v>
      </c>
      <c r="Q713" s="212">
        <v>0</v>
      </c>
      <c r="R713" s="212">
        <f>Q713*H713</f>
        <v>0</v>
      </c>
      <c r="S713" s="212">
        <v>0.014999999999999999</v>
      </c>
      <c r="T713" s="213">
        <f>S713*H713</f>
        <v>2.9972099999999999</v>
      </c>
      <c r="AR713" s="25" t="s">
        <v>240</v>
      </c>
      <c r="AT713" s="25" t="s">
        <v>138</v>
      </c>
      <c r="AU713" s="25" t="s">
        <v>144</v>
      </c>
      <c r="AY713" s="25" t="s">
        <v>136</v>
      </c>
      <c r="BE713" s="214">
        <f>IF(N713="základní",J713,0)</f>
        <v>0</v>
      </c>
      <c r="BF713" s="214">
        <f>IF(N713="snížená",J713,0)</f>
        <v>0</v>
      </c>
      <c r="BG713" s="214">
        <f>IF(N713="zákl. přenesená",J713,0)</f>
        <v>0</v>
      </c>
      <c r="BH713" s="214">
        <f>IF(N713="sníž. přenesená",J713,0)</f>
        <v>0</v>
      </c>
      <c r="BI713" s="214">
        <f>IF(N713="nulová",J713,0)</f>
        <v>0</v>
      </c>
      <c r="BJ713" s="25" t="s">
        <v>144</v>
      </c>
      <c r="BK713" s="214">
        <f>ROUND(I713*H713,2)</f>
        <v>0</v>
      </c>
      <c r="BL713" s="25" t="s">
        <v>240</v>
      </c>
      <c r="BM713" s="25" t="s">
        <v>1067</v>
      </c>
    </row>
    <row r="714" s="11" customFormat="1">
      <c r="B714" s="215"/>
      <c r="D714" s="216" t="s">
        <v>146</v>
      </c>
      <c r="E714" s="217" t="s">
        <v>5</v>
      </c>
      <c r="F714" s="218" t="s">
        <v>1056</v>
      </c>
      <c r="H714" s="217" t="s">
        <v>5</v>
      </c>
      <c r="I714" s="219"/>
      <c r="L714" s="215"/>
      <c r="M714" s="220"/>
      <c r="N714" s="221"/>
      <c r="O714" s="221"/>
      <c r="P714" s="221"/>
      <c r="Q714" s="221"/>
      <c r="R714" s="221"/>
      <c r="S714" s="221"/>
      <c r="T714" s="222"/>
      <c r="AT714" s="217" t="s">
        <v>146</v>
      </c>
      <c r="AU714" s="217" t="s">
        <v>144</v>
      </c>
      <c r="AV714" s="11" t="s">
        <v>17</v>
      </c>
      <c r="AW714" s="11" t="s">
        <v>35</v>
      </c>
      <c r="AX714" s="11" t="s">
        <v>72</v>
      </c>
      <c r="AY714" s="217" t="s">
        <v>136</v>
      </c>
    </row>
    <row r="715" s="12" customFormat="1">
      <c r="B715" s="223"/>
      <c r="D715" s="216" t="s">
        <v>146</v>
      </c>
      <c r="E715" s="224" t="s">
        <v>5</v>
      </c>
      <c r="F715" s="225" t="s">
        <v>1057</v>
      </c>
      <c r="H715" s="226">
        <v>199.81399999999999</v>
      </c>
      <c r="I715" s="227"/>
      <c r="L715" s="223"/>
      <c r="M715" s="228"/>
      <c r="N715" s="229"/>
      <c r="O715" s="229"/>
      <c r="P715" s="229"/>
      <c r="Q715" s="229"/>
      <c r="R715" s="229"/>
      <c r="S715" s="229"/>
      <c r="T715" s="230"/>
      <c r="AT715" s="224" t="s">
        <v>146</v>
      </c>
      <c r="AU715" s="224" t="s">
        <v>144</v>
      </c>
      <c r="AV715" s="12" t="s">
        <v>144</v>
      </c>
      <c r="AW715" s="12" t="s">
        <v>35</v>
      </c>
      <c r="AX715" s="12" t="s">
        <v>17</v>
      </c>
      <c r="AY715" s="224" t="s">
        <v>136</v>
      </c>
    </row>
    <row r="716" s="1" customFormat="1" ht="25.5" customHeight="1">
      <c r="B716" s="202"/>
      <c r="C716" s="203" t="s">
        <v>1068</v>
      </c>
      <c r="D716" s="203" t="s">
        <v>138</v>
      </c>
      <c r="E716" s="204" t="s">
        <v>1069</v>
      </c>
      <c r="F716" s="205" t="s">
        <v>1070</v>
      </c>
      <c r="G716" s="206" t="s">
        <v>141</v>
      </c>
      <c r="H716" s="207">
        <v>999.07000000000005</v>
      </c>
      <c r="I716" s="208"/>
      <c r="J716" s="209">
        <f>ROUND(I716*H716,2)</f>
        <v>0</v>
      </c>
      <c r="K716" s="205" t="s">
        <v>142</v>
      </c>
      <c r="L716" s="47"/>
      <c r="M716" s="210" t="s">
        <v>5</v>
      </c>
      <c r="N716" s="211" t="s">
        <v>44</v>
      </c>
      <c r="O716" s="48"/>
      <c r="P716" s="212">
        <f>O716*H716</f>
        <v>0</v>
      </c>
      <c r="Q716" s="212">
        <v>0</v>
      </c>
      <c r="R716" s="212">
        <f>Q716*H716</f>
        <v>0</v>
      </c>
      <c r="S716" s="212">
        <v>0</v>
      </c>
      <c r="T716" s="213">
        <f>S716*H716</f>
        <v>0</v>
      </c>
      <c r="AR716" s="25" t="s">
        <v>240</v>
      </c>
      <c r="AT716" s="25" t="s">
        <v>138</v>
      </c>
      <c r="AU716" s="25" t="s">
        <v>144</v>
      </c>
      <c r="AY716" s="25" t="s">
        <v>136</v>
      </c>
      <c r="BE716" s="214">
        <f>IF(N716="základní",J716,0)</f>
        <v>0</v>
      </c>
      <c r="BF716" s="214">
        <f>IF(N716="snížená",J716,0)</f>
        <v>0</v>
      </c>
      <c r="BG716" s="214">
        <f>IF(N716="zákl. přenesená",J716,0)</f>
        <v>0</v>
      </c>
      <c r="BH716" s="214">
        <f>IF(N716="sníž. přenesená",J716,0)</f>
        <v>0</v>
      </c>
      <c r="BI716" s="214">
        <f>IF(N716="nulová",J716,0)</f>
        <v>0</v>
      </c>
      <c r="BJ716" s="25" t="s">
        <v>144</v>
      </c>
      <c r="BK716" s="214">
        <f>ROUND(I716*H716,2)</f>
        <v>0</v>
      </c>
      <c r="BL716" s="25" t="s">
        <v>240</v>
      </c>
      <c r="BM716" s="25" t="s">
        <v>1071</v>
      </c>
    </row>
    <row r="717" s="11" customFormat="1">
      <c r="B717" s="215"/>
      <c r="D717" s="216" t="s">
        <v>146</v>
      </c>
      <c r="E717" s="217" t="s">
        <v>5</v>
      </c>
      <c r="F717" s="218" t="s">
        <v>854</v>
      </c>
      <c r="H717" s="217" t="s">
        <v>5</v>
      </c>
      <c r="I717" s="219"/>
      <c r="L717" s="215"/>
      <c r="M717" s="220"/>
      <c r="N717" s="221"/>
      <c r="O717" s="221"/>
      <c r="P717" s="221"/>
      <c r="Q717" s="221"/>
      <c r="R717" s="221"/>
      <c r="S717" s="221"/>
      <c r="T717" s="222"/>
      <c r="AT717" s="217" t="s">
        <v>146</v>
      </c>
      <c r="AU717" s="217" t="s">
        <v>144</v>
      </c>
      <c r="AV717" s="11" t="s">
        <v>17</v>
      </c>
      <c r="AW717" s="11" t="s">
        <v>35</v>
      </c>
      <c r="AX717" s="11" t="s">
        <v>72</v>
      </c>
      <c r="AY717" s="217" t="s">
        <v>136</v>
      </c>
    </row>
    <row r="718" s="12" customFormat="1">
      <c r="B718" s="223"/>
      <c r="D718" s="216" t="s">
        <v>146</v>
      </c>
      <c r="E718" s="224" t="s">
        <v>5</v>
      </c>
      <c r="F718" s="225" t="s">
        <v>1072</v>
      </c>
      <c r="H718" s="226">
        <v>416.10000000000002</v>
      </c>
      <c r="I718" s="227"/>
      <c r="L718" s="223"/>
      <c r="M718" s="228"/>
      <c r="N718" s="229"/>
      <c r="O718" s="229"/>
      <c r="P718" s="229"/>
      <c r="Q718" s="229"/>
      <c r="R718" s="229"/>
      <c r="S718" s="229"/>
      <c r="T718" s="230"/>
      <c r="AT718" s="224" t="s">
        <v>146</v>
      </c>
      <c r="AU718" s="224" t="s">
        <v>144</v>
      </c>
      <c r="AV718" s="12" t="s">
        <v>144</v>
      </c>
      <c r="AW718" s="12" t="s">
        <v>35</v>
      </c>
      <c r="AX718" s="12" t="s">
        <v>72</v>
      </c>
      <c r="AY718" s="224" t="s">
        <v>136</v>
      </c>
    </row>
    <row r="719" s="11" customFormat="1">
      <c r="B719" s="215"/>
      <c r="D719" s="216" t="s">
        <v>146</v>
      </c>
      <c r="E719" s="217" t="s">
        <v>5</v>
      </c>
      <c r="F719" s="218" t="s">
        <v>856</v>
      </c>
      <c r="H719" s="217" t="s">
        <v>5</v>
      </c>
      <c r="I719" s="219"/>
      <c r="L719" s="215"/>
      <c r="M719" s="220"/>
      <c r="N719" s="221"/>
      <c r="O719" s="221"/>
      <c r="P719" s="221"/>
      <c r="Q719" s="221"/>
      <c r="R719" s="221"/>
      <c r="S719" s="221"/>
      <c r="T719" s="222"/>
      <c r="AT719" s="217" t="s">
        <v>146</v>
      </c>
      <c r="AU719" s="217" t="s">
        <v>144</v>
      </c>
      <c r="AV719" s="11" t="s">
        <v>17</v>
      </c>
      <c r="AW719" s="11" t="s">
        <v>35</v>
      </c>
      <c r="AX719" s="11" t="s">
        <v>72</v>
      </c>
      <c r="AY719" s="217" t="s">
        <v>136</v>
      </c>
    </row>
    <row r="720" s="12" customFormat="1">
      <c r="B720" s="223"/>
      <c r="D720" s="216" t="s">
        <v>146</v>
      </c>
      <c r="E720" s="224" t="s">
        <v>5</v>
      </c>
      <c r="F720" s="225" t="s">
        <v>1073</v>
      </c>
      <c r="H720" s="226">
        <v>-37.128</v>
      </c>
      <c r="I720" s="227"/>
      <c r="L720" s="223"/>
      <c r="M720" s="228"/>
      <c r="N720" s="229"/>
      <c r="O720" s="229"/>
      <c r="P720" s="229"/>
      <c r="Q720" s="229"/>
      <c r="R720" s="229"/>
      <c r="S720" s="229"/>
      <c r="T720" s="230"/>
      <c r="AT720" s="224" t="s">
        <v>146</v>
      </c>
      <c r="AU720" s="224" t="s">
        <v>144</v>
      </c>
      <c r="AV720" s="12" t="s">
        <v>144</v>
      </c>
      <c r="AW720" s="12" t="s">
        <v>35</v>
      </c>
      <c r="AX720" s="12" t="s">
        <v>72</v>
      </c>
      <c r="AY720" s="224" t="s">
        <v>136</v>
      </c>
    </row>
    <row r="721" s="11" customFormat="1">
      <c r="B721" s="215"/>
      <c r="D721" s="216" t="s">
        <v>146</v>
      </c>
      <c r="E721" s="217" t="s">
        <v>5</v>
      </c>
      <c r="F721" s="218" t="s">
        <v>1074</v>
      </c>
      <c r="H721" s="217" t="s">
        <v>5</v>
      </c>
      <c r="I721" s="219"/>
      <c r="L721" s="215"/>
      <c r="M721" s="220"/>
      <c r="N721" s="221"/>
      <c r="O721" s="221"/>
      <c r="P721" s="221"/>
      <c r="Q721" s="221"/>
      <c r="R721" s="221"/>
      <c r="S721" s="221"/>
      <c r="T721" s="222"/>
      <c r="AT721" s="217" t="s">
        <v>146</v>
      </c>
      <c r="AU721" s="217" t="s">
        <v>144</v>
      </c>
      <c r="AV721" s="11" t="s">
        <v>17</v>
      </c>
      <c r="AW721" s="11" t="s">
        <v>35</v>
      </c>
      <c r="AX721" s="11" t="s">
        <v>72</v>
      </c>
      <c r="AY721" s="217" t="s">
        <v>136</v>
      </c>
    </row>
    <row r="722" s="12" customFormat="1">
      <c r="B722" s="223"/>
      <c r="D722" s="216" t="s">
        <v>146</v>
      </c>
      <c r="E722" s="224" t="s">
        <v>5</v>
      </c>
      <c r="F722" s="225" t="s">
        <v>1075</v>
      </c>
      <c r="H722" s="226">
        <v>620.09799999999996</v>
      </c>
      <c r="I722" s="227"/>
      <c r="L722" s="223"/>
      <c r="M722" s="228"/>
      <c r="N722" s="229"/>
      <c r="O722" s="229"/>
      <c r="P722" s="229"/>
      <c r="Q722" s="229"/>
      <c r="R722" s="229"/>
      <c r="S722" s="229"/>
      <c r="T722" s="230"/>
      <c r="AT722" s="224" t="s">
        <v>146</v>
      </c>
      <c r="AU722" s="224" t="s">
        <v>144</v>
      </c>
      <c r="AV722" s="12" t="s">
        <v>144</v>
      </c>
      <c r="AW722" s="12" t="s">
        <v>35</v>
      </c>
      <c r="AX722" s="12" t="s">
        <v>72</v>
      </c>
      <c r="AY722" s="224" t="s">
        <v>136</v>
      </c>
    </row>
    <row r="723" s="13" customFormat="1">
      <c r="B723" s="231"/>
      <c r="D723" s="216" t="s">
        <v>146</v>
      </c>
      <c r="E723" s="232" t="s">
        <v>5</v>
      </c>
      <c r="F723" s="233" t="s">
        <v>203</v>
      </c>
      <c r="H723" s="234">
        <v>999.07000000000005</v>
      </c>
      <c r="I723" s="235"/>
      <c r="L723" s="231"/>
      <c r="M723" s="236"/>
      <c r="N723" s="237"/>
      <c r="O723" s="237"/>
      <c r="P723" s="237"/>
      <c r="Q723" s="237"/>
      <c r="R723" s="237"/>
      <c r="S723" s="237"/>
      <c r="T723" s="238"/>
      <c r="AT723" s="232" t="s">
        <v>146</v>
      </c>
      <c r="AU723" s="232" t="s">
        <v>144</v>
      </c>
      <c r="AV723" s="13" t="s">
        <v>143</v>
      </c>
      <c r="AW723" s="13" t="s">
        <v>35</v>
      </c>
      <c r="AX723" s="13" t="s">
        <v>17</v>
      </c>
      <c r="AY723" s="232" t="s">
        <v>136</v>
      </c>
    </row>
    <row r="724" s="1" customFormat="1" ht="16.5" customHeight="1">
      <c r="B724" s="202"/>
      <c r="C724" s="239" t="s">
        <v>1076</v>
      </c>
      <c r="D724" s="239" t="s">
        <v>216</v>
      </c>
      <c r="E724" s="240" t="s">
        <v>1077</v>
      </c>
      <c r="F724" s="241" t="s">
        <v>1078</v>
      </c>
      <c r="G724" s="242" t="s">
        <v>151</v>
      </c>
      <c r="H724" s="243">
        <v>15.826000000000001</v>
      </c>
      <c r="I724" s="244"/>
      <c r="J724" s="245">
        <f>ROUND(I724*H724,2)</f>
        <v>0</v>
      </c>
      <c r="K724" s="241" t="s">
        <v>142</v>
      </c>
      <c r="L724" s="246"/>
      <c r="M724" s="247" t="s">
        <v>5</v>
      </c>
      <c r="N724" s="248" t="s">
        <v>44</v>
      </c>
      <c r="O724" s="48"/>
      <c r="P724" s="212">
        <f>O724*H724</f>
        <v>0</v>
      </c>
      <c r="Q724" s="212">
        <v>0.55000000000000004</v>
      </c>
      <c r="R724" s="212">
        <f>Q724*H724</f>
        <v>8.7043000000000017</v>
      </c>
      <c r="S724" s="212">
        <v>0</v>
      </c>
      <c r="T724" s="213">
        <f>S724*H724</f>
        <v>0</v>
      </c>
      <c r="AR724" s="25" t="s">
        <v>328</v>
      </c>
      <c r="AT724" s="25" t="s">
        <v>216</v>
      </c>
      <c r="AU724" s="25" t="s">
        <v>144</v>
      </c>
      <c r="AY724" s="25" t="s">
        <v>136</v>
      </c>
      <c r="BE724" s="214">
        <f>IF(N724="základní",J724,0)</f>
        <v>0</v>
      </c>
      <c r="BF724" s="214">
        <f>IF(N724="snížená",J724,0)</f>
        <v>0</v>
      </c>
      <c r="BG724" s="214">
        <f>IF(N724="zákl. přenesená",J724,0)</f>
        <v>0</v>
      </c>
      <c r="BH724" s="214">
        <f>IF(N724="sníž. přenesená",J724,0)</f>
        <v>0</v>
      </c>
      <c r="BI724" s="214">
        <f>IF(N724="nulová",J724,0)</f>
        <v>0</v>
      </c>
      <c r="BJ724" s="25" t="s">
        <v>144</v>
      </c>
      <c r="BK724" s="214">
        <f>ROUND(I724*H724,2)</f>
        <v>0</v>
      </c>
      <c r="BL724" s="25" t="s">
        <v>240</v>
      </c>
      <c r="BM724" s="25" t="s">
        <v>1079</v>
      </c>
    </row>
    <row r="725" s="11" customFormat="1">
      <c r="B725" s="215"/>
      <c r="D725" s="216" t="s">
        <v>146</v>
      </c>
      <c r="E725" s="217" t="s">
        <v>5</v>
      </c>
      <c r="F725" s="218" t="s">
        <v>1080</v>
      </c>
      <c r="H725" s="217" t="s">
        <v>5</v>
      </c>
      <c r="I725" s="219"/>
      <c r="L725" s="215"/>
      <c r="M725" s="220"/>
      <c r="N725" s="221"/>
      <c r="O725" s="221"/>
      <c r="P725" s="221"/>
      <c r="Q725" s="221"/>
      <c r="R725" s="221"/>
      <c r="S725" s="221"/>
      <c r="T725" s="222"/>
      <c r="AT725" s="217" t="s">
        <v>146</v>
      </c>
      <c r="AU725" s="217" t="s">
        <v>144</v>
      </c>
      <c r="AV725" s="11" t="s">
        <v>17</v>
      </c>
      <c r="AW725" s="11" t="s">
        <v>35</v>
      </c>
      <c r="AX725" s="11" t="s">
        <v>72</v>
      </c>
      <c r="AY725" s="217" t="s">
        <v>136</v>
      </c>
    </row>
    <row r="726" s="12" customFormat="1">
      <c r="B726" s="223"/>
      <c r="D726" s="216" t="s">
        <v>146</v>
      </c>
      <c r="E726" s="224" t="s">
        <v>5</v>
      </c>
      <c r="F726" s="225" t="s">
        <v>1081</v>
      </c>
      <c r="H726" s="226">
        <v>14.387000000000001</v>
      </c>
      <c r="I726" s="227"/>
      <c r="L726" s="223"/>
      <c r="M726" s="228"/>
      <c r="N726" s="229"/>
      <c r="O726" s="229"/>
      <c r="P726" s="229"/>
      <c r="Q726" s="229"/>
      <c r="R726" s="229"/>
      <c r="S726" s="229"/>
      <c r="T726" s="230"/>
      <c r="AT726" s="224" t="s">
        <v>146</v>
      </c>
      <c r="AU726" s="224" t="s">
        <v>144</v>
      </c>
      <c r="AV726" s="12" t="s">
        <v>144</v>
      </c>
      <c r="AW726" s="12" t="s">
        <v>35</v>
      </c>
      <c r="AX726" s="12" t="s">
        <v>17</v>
      </c>
      <c r="AY726" s="224" t="s">
        <v>136</v>
      </c>
    </row>
    <row r="727" s="12" customFormat="1">
      <c r="B727" s="223"/>
      <c r="D727" s="216" t="s">
        <v>146</v>
      </c>
      <c r="F727" s="225" t="s">
        <v>1082</v>
      </c>
      <c r="H727" s="226">
        <v>15.826000000000001</v>
      </c>
      <c r="I727" s="227"/>
      <c r="L727" s="223"/>
      <c r="M727" s="228"/>
      <c r="N727" s="229"/>
      <c r="O727" s="229"/>
      <c r="P727" s="229"/>
      <c r="Q727" s="229"/>
      <c r="R727" s="229"/>
      <c r="S727" s="229"/>
      <c r="T727" s="230"/>
      <c r="AT727" s="224" t="s">
        <v>146</v>
      </c>
      <c r="AU727" s="224" t="s">
        <v>144</v>
      </c>
      <c r="AV727" s="12" t="s">
        <v>144</v>
      </c>
      <c r="AW727" s="12" t="s">
        <v>6</v>
      </c>
      <c r="AX727" s="12" t="s">
        <v>17</v>
      </c>
      <c r="AY727" s="224" t="s">
        <v>136</v>
      </c>
    </row>
    <row r="728" s="1" customFormat="1" ht="16.5" customHeight="1">
      <c r="B728" s="202"/>
      <c r="C728" s="203" t="s">
        <v>1083</v>
      </c>
      <c r="D728" s="203" t="s">
        <v>138</v>
      </c>
      <c r="E728" s="204" t="s">
        <v>1084</v>
      </c>
      <c r="F728" s="205" t="s">
        <v>1085</v>
      </c>
      <c r="G728" s="206" t="s">
        <v>207</v>
      </c>
      <c r="H728" s="207">
        <v>1198.884</v>
      </c>
      <c r="I728" s="208"/>
      <c r="J728" s="209">
        <f>ROUND(I728*H728,2)</f>
        <v>0</v>
      </c>
      <c r="K728" s="205" t="s">
        <v>142</v>
      </c>
      <c r="L728" s="47"/>
      <c r="M728" s="210" t="s">
        <v>5</v>
      </c>
      <c r="N728" s="211" t="s">
        <v>44</v>
      </c>
      <c r="O728" s="48"/>
      <c r="P728" s="212">
        <f>O728*H728</f>
        <v>0</v>
      </c>
      <c r="Q728" s="212">
        <v>0</v>
      </c>
      <c r="R728" s="212">
        <f>Q728*H728</f>
        <v>0</v>
      </c>
      <c r="S728" s="212">
        <v>0</v>
      </c>
      <c r="T728" s="213">
        <f>S728*H728</f>
        <v>0</v>
      </c>
      <c r="AR728" s="25" t="s">
        <v>240</v>
      </c>
      <c r="AT728" s="25" t="s">
        <v>138</v>
      </c>
      <c r="AU728" s="25" t="s">
        <v>144</v>
      </c>
      <c r="AY728" s="25" t="s">
        <v>136</v>
      </c>
      <c r="BE728" s="214">
        <f>IF(N728="základní",J728,0)</f>
        <v>0</v>
      </c>
      <c r="BF728" s="214">
        <f>IF(N728="snížená",J728,0)</f>
        <v>0</v>
      </c>
      <c r="BG728" s="214">
        <f>IF(N728="zákl. přenesená",J728,0)</f>
        <v>0</v>
      </c>
      <c r="BH728" s="214">
        <f>IF(N728="sníž. přenesená",J728,0)</f>
        <v>0</v>
      </c>
      <c r="BI728" s="214">
        <f>IF(N728="nulová",J728,0)</f>
        <v>0</v>
      </c>
      <c r="BJ728" s="25" t="s">
        <v>144</v>
      </c>
      <c r="BK728" s="214">
        <f>ROUND(I728*H728,2)</f>
        <v>0</v>
      </c>
      <c r="BL728" s="25" t="s">
        <v>240</v>
      </c>
      <c r="BM728" s="25" t="s">
        <v>1086</v>
      </c>
    </row>
    <row r="729" s="11" customFormat="1">
      <c r="B729" s="215"/>
      <c r="D729" s="216" t="s">
        <v>146</v>
      </c>
      <c r="E729" s="217" t="s">
        <v>5</v>
      </c>
      <c r="F729" s="218" t="s">
        <v>1087</v>
      </c>
      <c r="H729" s="217" t="s">
        <v>5</v>
      </c>
      <c r="I729" s="219"/>
      <c r="L729" s="215"/>
      <c r="M729" s="220"/>
      <c r="N729" s="221"/>
      <c r="O729" s="221"/>
      <c r="P729" s="221"/>
      <c r="Q729" s="221"/>
      <c r="R729" s="221"/>
      <c r="S729" s="221"/>
      <c r="T729" s="222"/>
      <c r="AT729" s="217" t="s">
        <v>146</v>
      </c>
      <c r="AU729" s="217" t="s">
        <v>144</v>
      </c>
      <c r="AV729" s="11" t="s">
        <v>17</v>
      </c>
      <c r="AW729" s="11" t="s">
        <v>35</v>
      </c>
      <c r="AX729" s="11" t="s">
        <v>72</v>
      </c>
      <c r="AY729" s="217" t="s">
        <v>136</v>
      </c>
    </row>
    <row r="730" s="12" customFormat="1">
      <c r="B730" s="223"/>
      <c r="D730" s="216" t="s">
        <v>146</v>
      </c>
      <c r="E730" s="224" t="s">
        <v>5</v>
      </c>
      <c r="F730" s="225" t="s">
        <v>1088</v>
      </c>
      <c r="H730" s="226">
        <v>1198.884</v>
      </c>
      <c r="I730" s="227"/>
      <c r="L730" s="223"/>
      <c r="M730" s="228"/>
      <c r="N730" s="229"/>
      <c r="O730" s="229"/>
      <c r="P730" s="229"/>
      <c r="Q730" s="229"/>
      <c r="R730" s="229"/>
      <c r="S730" s="229"/>
      <c r="T730" s="230"/>
      <c r="AT730" s="224" t="s">
        <v>146</v>
      </c>
      <c r="AU730" s="224" t="s">
        <v>144</v>
      </c>
      <c r="AV730" s="12" t="s">
        <v>144</v>
      </c>
      <c r="AW730" s="12" t="s">
        <v>35</v>
      </c>
      <c r="AX730" s="12" t="s">
        <v>17</v>
      </c>
      <c r="AY730" s="224" t="s">
        <v>136</v>
      </c>
    </row>
    <row r="731" s="1" customFormat="1" ht="16.5" customHeight="1">
      <c r="B731" s="202"/>
      <c r="C731" s="239" t="s">
        <v>1089</v>
      </c>
      <c r="D731" s="239" t="s">
        <v>216</v>
      </c>
      <c r="E731" s="240" t="s">
        <v>1077</v>
      </c>
      <c r="F731" s="241" t="s">
        <v>1078</v>
      </c>
      <c r="G731" s="242" t="s">
        <v>151</v>
      </c>
      <c r="H731" s="243">
        <v>3.165</v>
      </c>
      <c r="I731" s="244"/>
      <c r="J731" s="245">
        <f>ROUND(I731*H731,2)</f>
        <v>0</v>
      </c>
      <c r="K731" s="241" t="s">
        <v>142</v>
      </c>
      <c r="L731" s="246"/>
      <c r="M731" s="247" t="s">
        <v>5</v>
      </c>
      <c r="N731" s="248" t="s">
        <v>44</v>
      </c>
      <c r="O731" s="48"/>
      <c r="P731" s="212">
        <f>O731*H731</f>
        <v>0</v>
      </c>
      <c r="Q731" s="212">
        <v>0.55000000000000004</v>
      </c>
      <c r="R731" s="212">
        <f>Q731*H731</f>
        <v>1.7407500000000002</v>
      </c>
      <c r="S731" s="212">
        <v>0</v>
      </c>
      <c r="T731" s="213">
        <f>S731*H731</f>
        <v>0</v>
      </c>
      <c r="AR731" s="25" t="s">
        <v>328</v>
      </c>
      <c r="AT731" s="25" t="s">
        <v>216</v>
      </c>
      <c r="AU731" s="25" t="s">
        <v>144</v>
      </c>
      <c r="AY731" s="25" t="s">
        <v>136</v>
      </c>
      <c r="BE731" s="214">
        <f>IF(N731="základní",J731,0)</f>
        <v>0</v>
      </c>
      <c r="BF731" s="214">
        <f>IF(N731="snížená",J731,0)</f>
        <v>0</v>
      </c>
      <c r="BG731" s="214">
        <f>IF(N731="zákl. přenesená",J731,0)</f>
        <v>0</v>
      </c>
      <c r="BH731" s="214">
        <f>IF(N731="sníž. přenesená",J731,0)</f>
        <v>0</v>
      </c>
      <c r="BI731" s="214">
        <f>IF(N731="nulová",J731,0)</f>
        <v>0</v>
      </c>
      <c r="BJ731" s="25" t="s">
        <v>144</v>
      </c>
      <c r="BK731" s="214">
        <f>ROUND(I731*H731,2)</f>
        <v>0</v>
      </c>
      <c r="BL731" s="25" t="s">
        <v>240</v>
      </c>
      <c r="BM731" s="25" t="s">
        <v>1090</v>
      </c>
    </row>
    <row r="732" s="12" customFormat="1">
      <c r="B732" s="223"/>
      <c r="D732" s="216" t="s">
        <v>146</v>
      </c>
      <c r="E732" s="224" t="s">
        <v>5</v>
      </c>
      <c r="F732" s="225" t="s">
        <v>1091</v>
      </c>
      <c r="H732" s="226">
        <v>2.8769999999999998</v>
      </c>
      <c r="I732" s="227"/>
      <c r="L732" s="223"/>
      <c r="M732" s="228"/>
      <c r="N732" s="229"/>
      <c r="O732" s="229"/>
      <c r="P732" s="229"/>
      <c r="Q732" s="229"/>
      <c r="R732" s="229"/>
      <c r="S732" s="229"/>
      <c r="T732" s="230"/>
      <c r="AT732" s="224" t="s">
        <v>146</v>
      </c>
      <c r="AU732" s="224" t="s">
        <v>144</v>
      </c>
      <c r="AV732" s="12" t="s">
        <v>144</v>
      </c>
      <c r="AW732" s="12" t="s">
        <v>35</v>
      </c>
      <c r="AX732" s="12" t="s">
        <v>17</v>
      </c>
      <c r="AY732" s="224" t="s">
        <v>136</v>
      </c>
    </row>
    <row r="733" s="12" customFormat="1">
      <c r="B733" s="223"/>
      <c r="D733" s="216" t="s">
        <v>146</v>
      </c>
      <c r="F733" s="225" t="s">
        <v>1092</v>
      </c>
      <c r="H733" s="226">
        <v>3.165</v>
      </c>
      <c r="I733" s="227"/>
      <c r="L733" s="223"/>
      <c r="M733" s="228"/>
      <c r="N733" s="229"/>
      <c r="O733" s="229"/>
      <c r="P733" s="229"/>
      <c r="Q733" s="229"/>
      <c r="R733" s="229"/>
      <c r="S733" s="229"/>
      <c r="T733" s="230"/>
      <c r="AT733" s="224" t="s">
        <v>146</v>
      </c>
      <c r="AU733" s="224" t="s">
        <v>144</v>
      </c>
      <c r="AV733" s="12" t="s">
        <v>144</v>
      </c>
      <c r="AW733" s="12" t="s">
        <v>6</v>
      </c>
      <c r="AX733" s="12" t="s">
        <v>17</v>
      </c>
      <c r="AY733" s="224" t="s">
        <v>136</v>
      </c>
    </row>
    <row r="734" s="1" customFormat="1" ht="38.25" customHeight="1">
      <c r="B734" s="202"/>
      <c r="C734" s="203" t="s">
        <v>1093</v>
      </c>
      <c r="D734" s="203" t="s">
        <v>138</v>
      </c>
      <c r="E734" s="204" t="s">
        <v>1094</v>
      </c>
      <c r="F734" s="205" t="s">
        <v>1095</v>
      </c>
      <c r="G734" s="206" t="s">
        <v>141</v>
      </c>
      <c r="H734" s="207">
        <v>999.07000000000005</v>
      </c>
      <c r="I734" s="208"/>
      <c r="J734" s="209">
        <f>ROUND(I734*H734,2)</f>
        <v>0</v>
      </c>
      <c r="K734" s="205" t="s">
        <v>142</v>
      </c>
      <c r="L734" s="47"/>
      <c r="M734" s="210" t="s">
        <v>5</v>
      </c>
      <c r="N734" s="211" t="s">
        <v>44</v>
      </c>
      <c r="O734" s="48"/>
      <c r="P734" s="212">
        <f>O734*H734</f>
        <v>0</v>
      </c>
      <c r="Q734" s="212">
        <v>0</v>
      </c>
      <c r="R734" s="212">
        <f>Q734*H734</f>
        <v>0</v>
      </c>
      <c r="S734" s="212">
        <v>0.0050000000000000001</v>
      </c>
      <c r="T734" s="213">
        <f>S734*H734</f>
        <v>4.9953500000000002</v>
      </c>
      <c r="AR734" s="25" t="s">
        <v>240</v>
      </c>
      <c r="AT734" s="25" t="s">
        <v>138</v>
      </c>
      <c r="AU734" s="25" t="s">
        <v>144</v>
      </c>
      <c r="AY734" s="25" t="s">
        <v>136</v>
      </c>
      <c r="BE734" s="214">
        <f>IF(N734="základní",J734,0)</f>
        <v>0</v>
      </c>
      <c r="BF734" s="214">
        <f>IF(N734="snížená",J734,0)</f>
        <v>0</v>
      </c>
      <c r="BG734" s="214">
        <f>IF(N734="zákl. přenesená",J734,0)</f>
        <v>0</v>
      </c>
      <c r="BH734" s="214">
        <f>IF(N734="sníž. přenesená",J734,0)</f>
        <v>0</v>
      </c>
      <c r="BI734" s="214">
        <f>IF(N734="nulová",J734,0)</f>
        <v>0</v>
      </c>
      <c r="BJ734" s="25" t="s">
        <v>144</v>
      </c>
      <c r="BK734" s="214">
        <f>ROUND(I734*H734,2)</f>
        <v>0</v>
      </c>
      <c r="BL734" s="25" t="s">
        <v>240</v>
      </c>
      <c r="BM734" s="25" t="s">
        <v>1096</v>
      </c>
    </row>
    <row r="735" s="11" customFormat="1">
      <c r="B735" s="215"/>
      <c r="D735" s="216" t="s">
        <v>146</v>
      </c>
      <c r="E735" s="217" t="s">
        <v>5</v>
      </c>
      <c r="F735" s="218" t="s">
        <v>854</v>
      </c>
      <c r="H735" s="217" t="s">
        <v>5</v>
      </c>
      <c r="I735" s="219"/>
      <c r="L735" s="215"/>
      <c r="M735" s="220"/>
      <c r="N735" s="221"/>
      <c r="O735" s="221"/>
      <c r="P735" s="221"/>
      <c r="Q735" s="221"/>
      <c r="R735" s="221"/>
      <c r="S735" s="221"/>
      <c r="T735" s="222"/>
      <c r="AT735" s="217" t="s">
        <v>146</v>
      </c>
      <c r="AU735" s="217" t="s">
        <v>144</v>
      </c>
      <c r="AV735" s="11" t="s">
        <v>17</v>
      </c>
      <c r="AW735" s="11" t="s">
        <v>35</v>
      </c>
      <c r="AX735" s="11" t="s">
        <v>72</v>
      </c>
      <c r="AY735" s="217" t="s">
        <v>136</v>
      </c>
    </row>
    <row r="736" s="12" customFormat="1">
      <c r="B736" s="223"/>
      <c r="D736" s="216" t="s">
        <v>146</v>
      </c>
      <c r="E736" s="224" t="s">
        <v>5</v>
      </c>
      <c r="F736" s="225" t="s">
        <v>1072</v>
      </c>
      <c r="H736" s="226">
        <v>416.10000000000002</v>
      </c>
      <c r="I736" s="227"/>
      <c r="L736" s="223"/>
      <c r="M736" s="228"/>
      <c r="N736" s="229"/>
      <c r="O736" s="229"/>
      <c r="P736" s="229"/>
      <c r="Q736" s="229"/>
      <c r="R736" s="229"/>
      <c r="S736" s="229"/>
      <c r="T736" s="230"/>
      <c r="AT736" s="224" t="s">
        <v>146</v>
      </c>
      <c r="AU736" s="224" t="s">
        <v>144</v>
      </c>
      <c r="AV736" s="12" t="s">
        <v>144</v>
      </c>
      <c r="AW736" s="12" t="s">
        <v>35</v>
      </c>
      <c r="AX736" s="12" t="s">
        <v>72</v>
      </c>
      <c r="AY736" s="224" t="s">
        <v>136</v>
      </c>
    </row>
    <row r="737" s="11" customFormat="1">
      <c r="B737" s="215"/>
      <c r="D737" s="216" t="s">
        <v>146</v>
      </c>
      <c r="E737" s="217" t="s">
        <v>5</v>
      </c>
      <c r="F737" s="218" t="s">
        <v>856</v>
      </c>
      <c r="H737" s="217" t="s">
        <v>5</v>
      </c>
      <c r="I737" s="219"/>
      <c r="L737" s="215"/>
      <c r="M737" s="220"/>
      <c r="N737" s="221"/>
      <c r="O737" s="221"/>
      <c r="P737" s="221"/>
      <c r="Q737" s="221"/>
      <c r="R737" s="221"/>
      <c r="S737" s="221"/>
      <c r="T737" s="222"/>
      <c r="AT737" s="217" t="s">
        <v>146</v>
      </c>
      <c r="AU737" s="217" t="s">
        <v>144</v>
      </c>
      <c r="AV737" s="11" t="s">
        <v>17</v>
      </c>
      <c r="AW737" s="11" t="s">
        <v>35</v>
      </c>
      <c r="AX737" s="11" t="s">
        <v>72</v>
      </c>
      <c r="AY737" s="217" t="s">
        <v>136</v>
      </c>
    </row>
    <row r="738" s="12" customFormat="1">
      <c r="B738" s="223"/>
      <c r="D738" s="216" t="s">
        <v>146</v>
      </c>
      <c r="E738" s="224" t="s">
        <v>5</v>
      </c>
      <c r="F738" s="225" t="s">
        <v>1073</v>
      </c>
      <c r="H738" s="226">
        <v>-37.128</v>
      </c>
      <c r="I738" s="227"/>
      <c r="L738" s="223"/>
      <c r="M738" s="228"/>
      <c r="N738" s="229"/>
      <c r="O738" s="229"/>
      <c r="P738" s="229"/>
      <c r="Q738" s="229"/>
      <c r="R738" s="229"/>
      <c r="S738" s="229"/>
      <c r="T738" s="230"/>
      <c r="AT738" s="224" t="s">
        <v>146</v>
      </c>
      <c r="AU738" s="224" t="s">
        <v>144</v>
      </c>
      <c r="AV738" s="12" t="s">
        <v>144</v>
      </c>
      <c r="AW738" s="12" t="s">
        <v>35</v>
      </c>
      <c r="AX738" s="12" t="s">
        <v>72</v>
      </c>
      <c r="AY738" s="224" t="s">
        <v>136</v>
      </c>
    </row>
    <row r="739" s="11" customFormat="1">
      <c r="B739" s="215"/>
      <c r="D739" s="216" t="s">
        <v>146</v>
      </c>
      <c r="E739" s="217" t="s">
        <v>5</v>
      </c>
      <c r="F739" s="218" t="s">
        <v>1074</v>
      </c>
      <c r="H739" s="217" t="s">
        <v>5</v>
      </c>
      <c r="I739" s="219"/>
      <c r="L739" s="215"/>
      <c r="M739" s="220"/>
      <c r="N739" s="221"/>
      <c r="O739" s="221"/>
      <c r="P739" s="221"/>
      <c r="Q739" s="221"/>
      <c r="R739" s="221"/>
      <c r="S739" s="221"/>
      <c r="T739" s="222"/>
      <c r="AT739" s="217" t="s">
        <v>146</v>
      </c>
      <c r="AU739" s="217" t="s">
        <v>144</v>
      </c>
      <c r="AV739" s="11" t="s">
        <v>17</v>
      </c>
      <c r="AW739" s="11" t="s">
        <v>35</v>
      </c>
      <c r="AX739" s="11" t="s">
        <v>72</v>
      </c>
      <c r="AY739" s="217" t="s">
        <v>136</v>
      </c>
    </row>
    <row r="740" s="12" customFormat="1">
      <c r="B740" s="223"/>
      <c r="D740" s="216" t="s">
        <v>146</v>
      </c>
      <c r="E740" s="224" t="s">
        <v>5</v>
      </c>
      <c r="F740" s="225" t="s">
        <v>1075</v>
      </c>
      <c r="H740" s="226">
        <v>620.09799999999996</v>
      </c>
      <c r="I740" s="227"/>
      <c r="L740" s="223"/>
      <c r="M740" s="228"/>
      <c r="N740" s="229"/>
      <c r="O740" s="229"/>
      <c r="P740" s="229"/>
      <c r="Q740" s="229"/>
      <c r="R740" s="229"/>
      <c r="S740" s="229"/>
      <c r="T740" s="230"/>
      <c r="AT740" s="224" t="s">
        <v>146</v>
      </c>
      <c r="AU740" s="224" t="s">
        <v>144</v>
      </c>
      <c r="AV740" s="12" t="s">
        <v>144</v>
      </c>
      <c r="AW740" s="12" t="s">
        <v>35</v>
      </c>
      <c r="AX740" s="12" t="s">
        <v>72</v>
      </c>
      <c r="AY740" s="224" t="s">
        <v>136</v>
      </c>
    </row>
    <row r="741" s="13" customFormat="1">
      <c r="B741" s="231"/>
      <c r="D741" s="216" t="s">
        <v>146</v>
      </c>
      <c r="E741" s="232" t="s">
        <v>5</v>
      </c>
      <c r="F741" s="233" t="s">
        <v>203</v>
      </c>
      <c r="H741" s="234">
        <v>999.07000000000005</v>
      </c>
      <c r="I741" s="235"/>
      <c r="L741" s="231"/>
      <c r="M741" s="236"/>
      <c r="N741" s="237"/>
      <c r="O741" s="237"/>
      <c r="P741" s="237"/>
      <c r="Q741" s="237"/>
      <c r="R741" s="237"/>
      <c r="S741" s="237"/>
      <c r="T741" s="238"/>
      <c r="AT741" s="232" t="s">
        <v>146</v>
      </c>
      <c r="AU741" s="232" t="s">
        <v>144</v>
      </c>
      <c r="AV741" s="13" t="s">
        <v>143</v>
      </c>
      <c r="AW741" s="13" t="s">
        <v>35</v>
      </c>
      <c r="AX741" s="13" t="s">
        <v>17</v>
      </c>
      <c r="AY741" s="232" t="s">
        <v>136</v>
      </c>
    </row>
    <row r="742" s="1" customFormat="1" ht="38.25" customHeight="1">
      <c r="B742" s="202"/>
      <c r="C742" s="203" t="s">
        <v>1097</v>
      </c>
      <c r="D742" s="203" t="s">
        <v>138</v>
      </c>
      <c r="E742" s="204" t="s">
        <v>1098</v>
      </c>
      <c r="F742" s="205" t="s">
        <v>1099</v>
      </c>
      <c r="G742" s="206" t="s">
        <v>141</v>
      </c>
      <c r="H742" s="207">
        <v>999.07000000000005</v>
      </c>
      <c r="I742" s="208"/>
      <c r="J742" s="209">
        <f>ROUND(I742*H742,2)</f>
        <v>0</v>
      </c>
      <c r="K742" s="205" t="s">
        <v>142</v>
      </c>
      <c r="L742" s="47"/>
      <c r="M742" s="210" t="s">
        <v>5</v>
      </c>
      <c r="N742" s="211" t="s">
        <v>44</v>
      </c>
      <c r="O742" s="48"/>
      <c r="P742" s="212">
        <f>O742*H742</f>
        <v>0</v>
      </c>
      <c r="Q742" s="212">
        <v>0</v>
      </c>
      <c r="R742" s="212">
        <f>Q742*H742</f>
        <v>0</v>
      </c>
      <c r="S742" s="212">
        <v>0.0030000000000000001</v>
      </c>
      <c r="T742" s="213">
        <f>S742*H742</f>
        <v>2.9972100000000004</v>
      </c>
      <c r="AR742" s="25" t="s">
        <v>240</v>
      </c>
      <c r="AT742" s="25" t="s">
        <v>138</v>
      </c>
      <c r="AU742" s="25" t="s">
        <v>144</v>
      </c>
      <c r="AY742" s="25" t="s">
        <v>136</v>
      </c>
      <c r="BE742" s="214">
        <f>IF(N742="základní",J742,0)</f>
        <v>0</v>
      </c>
      <c r="BF742" s="214">
        <f>IF(N742="snížená",J742,0)</f>
        <v>0</v>
      </c>
      <c r="BG742" s="214">
        <f>IF(N742="zákl. přenesená",J742,0)</f>
        <v>0</v>
      </c>
      <c r="BH742" s="214">
        <f>IF(N742="sníž. přenesená",J742,0)</f>
        <v>0</v>
      </c>
      <c r="BI742" s="214">
        <f>IF(N742="nulová",J742,0)</f>
        <v>0</v>
      </c>
      <c r="BJ742" s="25" t="s">
        <v>144</v>
      </c>
      <c r="BK742" s="214">
        <f>ROUND(I742*H742,2)</f>
        <v>0</v>
      </c>
      <c r="BL742" s="25" t="s">
        <v>240</v>
      </c>
      <c r="BM742" s="25" t="s">
        <v>1100</v>
      </c>
    </row>
    <row r="743" s="11" customFormat="1">
      <c r="B743" s="215"/>
      <c r="D743" s="216" t="s">
        <v>146</v>
      </c>
      <c r="E743" s="217" t="s">
        <v>5</v>
      </c>
      <c r="F743" s="218" t="s">
        <v>854</v>
      </c>
      <c r="H743" s="217" t="s">
        <v>5</v>
      </c>
      <c r="I743" s="219"/>
      <c r="L743" s="215"/>
      <c r="M743" s="220"/>
      <c r="N743" s="221"/>
      <c r="O743" s="221"/>
      <c r="P743" s="221"/>
      <c r="Q743" s="221"/>
      <c r="R743" s="221"/>
      <c r="S743" s="221"/>
      <c r="T743" s="222"/>
      <c r="AT743" s="217" t="s">
        <v>146</v>
      </c>
      <c r="AU743" s="217" t="s">
        <v>144</v>
      </c>
      <c r="AV743" s="11" t="s">
        <v>17</v>
      </c>
      <c r="AW743" s="11" t="s">
        <v>35</v>
      </c>
      <c r="AX743" s="11" t="s">
        <v>72</v>
      </c>
      <c r="AY743" s="217" t="s">
        <v>136</v>
      </c>
    </row>
    <row r="744" s="12" customFormat="1">
      <c r="B744" s="223"/>
      <c r="D744" s="216" t="s">
        <v>146</v>
      </c>
      <c r="E744" s="224" t="s">
        <v>5</v>
      </c>
      <c r="F744" s="225" t="s">
        <v>1072</v>
      </c>
      <c r="H744" s="226">
        <v>416.10000000000002</v>
      </c>
      <c r="I744" s="227"/>
      <c r="L744" s="223"/>
      <c r="M744" s="228"/>
      <c r="N744" s="229"/>
      <c r="O744" s="229"/>
      <c r="P744" s="229"/>
      <c r="Q744" s="229"/>
      <c r="R744" s="229"/>
      <c r="S744" s="229"/>
      <c r="T744" s="230"/>
      <c r="AT744" s="224" t="s">
        <v>146</v>
      </c>
      <c r="AU744" s="224" t="s">
        <v>144</v>
      </c>
      <c r="AV744" s="12" t="s">
        <v>144</v>
      </c>
      <c r="AW744" s="12" t="s">
        <v>35</v>
      </c>
      <c r="AX744" s="12" t="s">
        <v>72</v>
      </c>
      <c r="AY744" s="224" t="s">
        <v>136</v>
      </c>
    </row>
    <row r="745" s="11" customFormat="1">
      <c r="B745" s="215"/>
      <c r="D745" s="216" t="s">
        <v>146</v>
      </c>
      <c r="E745" s="217" t="s">
        <v>5</v>
      </c>
      <c r="F745" s="218" t="s">
        <v>856</v>
      </c>
      <c r="H745" s="217" t="s">
        <v>5</v>
      </c>
      <c r="I745" s="219"/>
      <c r="L745" s="215"/>
      <c r="M745" s="220"/>
      <c r="N745" s="221"/>
      <c r="O745" s="221"/>
      <c r="P745" s="221"/>
      <c r="Q745" s="221"/>
      <c r="R745" s="221"/>
      <c r="S745" s="221"/>
      <c r="T745" s="222"/>
      <c r="AT745" s="217" t="s">
        <v>146</v>
      </c>
      <c r="AU745" s="217" t="s">
        <v>144</v>
      </c>
      <c r="AV745" s="11" t="s">
        <v>17</v>
      </c>
      <c r="AW745" s="11" t="s">
        <v>35</v>
      </c>
      <c r="AX745" s="11" t="s">
        <v>72</v>
      </c>
      <c r="AY745" s="217" t="s">
        <v>136</v>
      </c>
    </row>
    <row r="746" s="12" customFormat="1">
      <c r="B746" s="223"/>
      <c r="D746" s="216" t="s">
        <v>146</v>
      </c>
      <c r="E746" s="224" t="s">
        <v>5</v>
      </c>
      <c r="F746" s="225" t="s">
        <v>1073</v>
      </c>
      <c r="H746" s="226">
        <v>-37.128</v>
      </c>
      <c r="I746" s="227"/>
      <c r="L746" s="223"/>
      <c r="M746" s="228"/>
      <c r="N746" s="229"/>
      <c r="O746" s="229"/>
      <c r="P746" s="229"/>
      <c r="Q746" s="229"/>
      <c r="R746" s="229"/>
      <c r="S746" s="229"/>
      <c r="T746" s="230"/>
      <c r="AT746" s="224" t="s">
        <v>146</v>
      </c>
      <c r="AU746" s="224" t="s">
        <v>144</v>
      </c>
      <c r="AV746" s="12" t="s">
        <v>144</v>
      </c>
      <c r="AW746" s="12" t="s">
        <v>35</v>
      </c>
      <c r="AX746" s="12" t="s">
        <v>72</v>
      </c>
      <c r="AY746" s="224" t="s">
        <v>136</v>
      </c>
    </row>
    <row r="747" s="11" customFormat="1">
      <c r="B747" s="215"/>
      <c r="D747" s="216" t="s">
        <v>146</v>
      </c>
      <c r="E747" s="217" t="s">
        <v>5</v>
      </c>
      <c r="F747" s="218" t="s">
        <v>1074</v>
      </c>
      <c r="H747" s="217" t="s">
        <v>5</v>
      </c>
      <c r="I747" s="219"/>
      <c r="L747" s="215"/>
      <c r="M747" s="220"/>
      <c r="N747" s="221"/>
      <c r="O747" s="221"/>
      <c r="P747" s="221"/>
      <c r="Q747" s="221"/>
      <c r="R747" s="221"/>
      <c r="S747" s="221"/>
      <c r="T747" s="222"/>
      <c r="AT747" s="217" t="s">
        <v>146</v>
      </c>
      <c r="AU747" s="217" t="s">
        <v>144</v>
      </c>
      <c r="AV747" s="11" t="s">
        <v>17</v>
      </c>
      <c r="AW747" s="11" t="s">
        <v>35</v>
      </c>
      <c r="AX747" s="11" t="s">
        <v>72</v>
      </c>
      <c r="AY747" s="217" t="s">
        <v>136</v>
      </c>
    </row>
    <row r="748" s="12" customFormat="1">
      <c r="B748" s="223"/>
      <c r="D748" s="216" t="s">
        <v>146</v>
      </c>
      <c r="E748" s="224" t="s">
        <v>5</v>
      </c>
      <c r="F748" s="225" t="s">
        <v>1075</v>
      </c>
      <c r="H748" s="226">
        <v>620.09799999999996</v>
      </c>
      <c r="I748" s="227"/>
      <c r="L748" s="223"/>
      <c r="M748" s="228"/>
      <c r="N748" s="229"/>
      <c r="O748" s="229"/>
      <c r="P748" s="229"/>
      <c r="Q748" s="229"/>
      <c r="R748" s="229"/>
      <c r="S748" s="229"/>
      <c r="T748" s="230"/>
      <c r="AT748" s="224" t="s">
        <v>146</v>
      </c>
      <c r="AU748" s="224" t="s">
        <v>144</v>
      </c>
      <c r="AV748" s="12" t="s">
        <v>144</v>
      </c>
      <c r="AW748" s="12" t="s">
        <v>35</v>
      </c>
      <c r="AX748" s="12" t="s">
        <v>72</v>
      </c>
      <c r="AY748" s="224" t="s">
        <v>136</v>
      </c>
    </row>
    <row r="749" s="13" customFormat="1">
      <c r="B749" s="231"/>
      <c r="D749" s="216" t="s">
        <v>146</v>
      </c>
      <c r="E749" s="232" t="s">
        <v>5</v>
      </c>
      <c r="F749" s="233" t="s">
        <v>203</v>
      </c>
      <c r="H749" s="234">
        <v>999.07000000000005</v>
      </c>
      <c r="I749" s="235"/>
      <c r="L749" s="231"/>
      <c r="M749" s="236"/>
      <c r="N749" s="237"/>
      <c r="O749" s="237"/>
      <c r="P749" s="237"/>
      <c r="Q749" s="237"/>
      <c r="R749" s="237"/>
      <c r="S749" s="237"/>
      <c r="T749" s="238"/>
      <c r="AT749" s="232" t="s">
        <v>146</v>
      </c>
      <c r="AU749" s="232" t="s">
        <v>144</v>
      </c>
      <c r="AV749" s="13" t="s">
        <v>143</v>
      </c>
      <c r="AW749" s="13" t="s">
        <v>35</v>
      </c>
      <c r="AX749" s="13" t="s">
        <v>17</v>
      </c>
      <c r="AY749" s="232" t="s">
        <v>136</v>
      </c>
    </row>
    <row r="750" s="1" customFormat="1" ht="38.25" customHeight="1">
      <c r="B750" s="202"/>
      <c r="C750" s="203" t="s">
        <v>1101</v>
      </c>
      <c r="D750" s="203" t="s">
        <v>138</v>
      </c>
      <c r="E750" s="204" t="s">
        <v>1102</v>
      </c>
      <c r="F750" s="205" t="s">
        <v>1103</v>
      </c>
      <c r="G750" s="206" t="s">
        <v>141</v>
      </c>
      <c r="H750" s="207">
        <v>1.5</v>
      </c>
      <c r="I750" s="208"/>
      <c r="J750" s="209">
        <f>ROUND(I750*H750,2)</f>
        <v>0</v>
      </c>
      <c r="K750" s="205" t="s">
        <v>142</v>
      </c>
      <c r="L750" s="47"/>
      <c r="M750" s="210" t="s">
        <v>5</v>
      </c>
      <c r="N750" s="211" t="s">
        <v>44</v>
      </c>
      <c r="O750" s="48"/>
      <c r="P750" s="212">
        <f>O750*H750</f>
        <v>0</v>
      </c>
      <c r="Q750" s="212">
        <v>0.015789999999999998</v>
      </c>
      <c r="R750" s="212">
        <f>Q750*H750</f>
        <v>0.023684999999999998</v>
      </c>
      <c r="S750" s="212">
        <v>0</v>
      </c>
      <c r="T750" s="213">
        <f>S750*H750</f>
        <v>0</v>
      </c>
      <c r="AR750" s="25" t="s">
        <v>240</v>
      </c>
      <c r="AT750" s="25" t="s">
        <v>138</v>
      </c>
      <c r="AU750" s="25" t="s">
        <v>144</v>
      </c>
      <c r="AY750" s="25" t="s">
        <v>136</v>
      </c>
      <c r="BE750" s="214">
        <f>IF(N750="základní",J750,0)</f>
        <v>0</v>
      </c>
      <c r="BF750" s="214">
        <f>IF(N750="snížená",J750,0)</f>
        <v>0</v>
      </c>
      <c r="BG750" s="214">
        <f>IF(N750="zákl. přenesená",J750,0)</f>
        <v>0</v>
      </c>
      <c r="BH750" s="214">
        <f>IF(N750="sníž. přenesená",J750,0)</f>
        <v>0</v>
      </c>
      <c r="BI750" s="214">
        <f>IF(N750="nulová",J750,0)</f>
        <v>0</v>
      </c>
      <c r="BJ750" s="25" t="s">
        <v>144</v>
      </c>
      <c r="BK750" s="214">
        <f>ROUND(I750*H750,2)</f>
        <v>0</v>
      </c>
      <c r="BL750" s="25" t="s">
        <v>240</v>
      </c>
      <c r="BM750" s="25" t="s">
        <v>1104</v>
      </c>
    </row>
    <row r="751" s="11" customFormat="1">
      <c r="B751" s="215"/>
      <c r="D751" s="216" t="s">
        <v>146</v>
      </c>
      <c r="E751" s="217" t="s">
        <v>5</v>
      </c>
      <c r="F751" s="218" t="s">
        <v>495</v>
      </c>
      <c r="H751" s="217" t="s">
        <v>5</v>
      </c>
      <c r="I751" s="219"/>
      <c r="L751" s="215"/>
      <c r="M751" s="220"/>
      <c r="N751" s="221"/>
      <c r="O751" s="221"/>
      <c r="P751" s="221"/>
      <c r="Q751" s="221"/>
      <c r="R751" s="221"/>
      <c r="S751" s="221"/>
      <c r="T751" s="222"/>
      <c r="AT751" s="217" t="s">
        <v>146</v>
      </c>
      <c r="AU751" s="217" t="s">
        <v>144</v>
      </c>
      <c r="AV751" s="11" t="s">
        <v>17</v>
      </c>
      <c r="AW751" s="11" t="s">
        <v>35</v>
      </c>
      <c r="AX751" s="11" t="s">
        <v>72</v>
      </c>
      <c r="AY751" s="217" t="s">
        <v>136</v>
      </c>
    </row>
    <row r="752" s="12" customFormat="1">
      <c r="B752" s="223"/>
      <c r="D752" s="216" t="s">
        <v>146</v>
      </c>
      <c r="E752" s="224" t="s">
        <v>5</v>
      </c>
      <c r="F752" s="225" t="s">
        <v>1105</v>
      </c>
      <c r="H752" s="226">
        <v>1.5</v>
      </c>
      <c r="I752" s="227"/>
      <c r="L752" s="223"/>
      <c r="M752" s="228"/>
      <c r="N752" s="229"/>
      <c r="O752" s="229"/>
      <c r="P752" s="229"/>
      <c r="Q752" s="229"/>
      <c r="R752" s="229"/>
      <c r="S752" s="229"/>
      <c r="T752" s="230"/>
      <c r="AT752" s="224" t="s">
        <v>146</v>
      </c>
      <c r="AU752" s="224" t="s">
        <v>144</v>
      </c>
      <c r="AV752" s="12" t="s">
        <v>144</v>
      </c>
      <c r="AW752" s="12" t="s">
        <v>35</v>
      </c>
      <c r="AX752" s="12" t="s">
        <v>17</v>
      </c>
      <c r="AY752" s="224" t="s">
        <v>136</v>
      </c>
    </row>
    <row r="753" s="1" customFormat="1" ht="25.5" customHeight="1">
      <c r="B753" s="202"/>
      <c r="C753" s="203" t="s">
        <v>273</v>
      </c>
      <c r="D753" s="203" t="s">
        <v>138</v>
      </c>
      <c r="E753" s="204" t="s">
        <v>1106</v>
      </c>
      <c r="F753" s="205" t="s">
        <v>1107</v>
      </c>
      <c r="G753" s="206" t="s">
        <v>151</v>
      </c>
      <c r="H753" s="207">
        <v>24.266999999999999</v>
      </c>
      <c r="I753" s="208"/>
      <c r="J753" s="209">
        <f>ROUND(I753*H753,2)</f>
        <v>0</v>
      </c>
      <c r="K753" s="205" t="s">
        <v>142</v>
      </c>
      <c r="L753" s="47"/>
      <c r="M753" s="210" t="s">
        <v>5</v>
      </c>
      <c r="N753" s="211" t="s">
        <v>44</v>
      </c>
      <c r="O753" s="48"/>
      <c r="P753" s="212">
        <f>O753*H753</f>
        <v>0</v>
      </c>
      <c r="Q753" s="212">
        <v>0.023369999999999998</v>
      </c>
      <c r="R753" s="212">
        <f>Q753*H753</f>
        <v>0.5671197899999999</v>
      </c>
      <c r="S753" s="212">
        <v>0</v>
      </c>
      <c r="T753" s="213">
        <f>S753*H753</f>
        <v>0</v>
      </c>
      <c r="AR753" s="25" t="s">
        <v>240</v>
      </c>
      <c r="AT753" s="25" t="s">
        <v>138</v>
      </c>
      <c r="AU753" s="25" t="s">
        <v>144</v>
      </c>
      <c r="AY753" s="25" t="s">
        <v>136</v>
      </c>
      <c r="BE753" s="214">
        <f>IF(N753="základní",J753,0)</f>
        <v>0</v>
      </c>
      <c r="BF753" s="214">
        <f>IF(N753="snížená",J753,0)</f>
        <v>0</v>
      </c>
      <c r="BG753" s="214">
        <f>IF(N753="zákl. přenesená",J753,0)</f>
        <v>0</v>
      </c>
      <c r="BH753" s="214">
        <f>IF(N753="sníž. přenesená",J753,0)</f>
        <v>0</v>
      </c>
      <c r="BI753" s="214">
        <f>IF(N753="nulová",J753,0)</f>
        <v>0</v>
      </c>
      <c r="BJ753" s="25" t="s">
        <v>144</v>
      </c>
      <c r="BK753" s="214">
        <f>ROUND(I753*H753,2)</f>
        <v>0</v>
      </c>
      <c r="BL753" s="25" t="s">
        <v>240</v>
      </c>
      <c r="BM753" s="25" t="s">
        <v>1108</v>
      </c>
    </row>
    <row r="754" s="12" customFormat="1">
      <c r="B754" s="223"/>
      <c r="D754" s="216" t="s">
        <v>146</v>
      </c>
      <c r="E754" s="224" t="s">
        <v>5</v>
      </c>
      <c r="F754" s="225" t="s">
        <v>1109</v>
      </c>
      <c r="H754" s="226">
        <v>24.266999999999999</v>
      </c>
      <c r="I754" s="227"/>
      <c r="L754" s="223"/>
      <c r="M754" s="228"/>
      <c r="N754" s="229"/>
      <c r="O754" s="229"/>
      <c r="P754" s="229"/>
      <c r="Q754" s="229"/>
      <c r="R754" s="229"/>
      <c r="S754" s="229"/>
      <c r="T754" s="230"/>
      <c r="AT754" s="224" t="s">
        <v>146</v>
      </c>
      <c r="AU754" s="224" t="s">
        <v>144</v>
      </c>
      <c r="AV754" s="12" t="s">
        <v>144</v>
      </c>
      <c r="AW754" s="12" t="s">
        <v>35</v>
      </c>
      <c r="AX754" s="12" t="s">
        <v>17</v>
      </c>
      <c r="AY754" s="224" t="s">
        <v>136</v>
      </c>
    </row>
    <row r="755" s="1" customFormat="1" ht="25.5" customHeight="1">
      <c r="B755" s="202"/>
      <c r="C755" s="203" t="s">
        <v>1110</v>
      </c>
      <c r="D755" s="203" t="s">
        <v>138</v>
      </c>
      <c r="E755" s="204" t="s">
        <v>1111</v>
      </c>
      <c r="F755" s="205" t="s">
        <v>1112</v>
      </c>
      <c r="G755" s="206" t="s">
        <v>141</v>
      </c>
      <c r="H755" s="207">
        <v>65.25</v>
      </c>
      <c r="I755" s="208"/>
      <c r="J755" s="209">
        <f>ROUND(I755*H755,2)</f>
        <v>0</v>
      </c>
      <c r="K755" s="205" t="s">
        <v>5</v>
      </c>
      <c r="L755" s="47"/>
      <c r="M755" s="210" t="s">
        <v>5</v>
      </c>
      <c r="N755" s="211" t="s">
        <v>44</v>
      </c>
      <c r="O755" s="48"/>
      <c r="P755" s="212">
        <f>O755*H755</f>
        <v>0</v>
      </c>
      <c r="Q755" s="212">
        <v>0.0094800000000000006</v>
      </c>
      <c r="R755" s="212">
        <f>Q755*H755</f>
        <v>0.61857000000000006</v>
      </c>
      <c r="S755" s="212">
        <v>0</v>
      </c>
      <c r="T755" s="213">
        <f>S755*H755</f>
        <v>0</v>
      </c>
      <c r="AR755" s="25" t="s">
        <v>240</v>
      </c>
      <c r="AT755" s="25" t="s">
        <v>138</v>
      </c>
      <c r="AU755" s="25" t="s">
        <v>144</v>
      </c>
      <c r="AY755" s="25" t="s">
        <v>136</v>
      </c>
      <c r="BE755" s="214">
        <f>IF(N755="základní",J755,0)</f>
        <v>0</v>
      </c>
      <c r="BF755" s="214">
        <f>IF(N755="snížená",J755,0)</f>
        <v>0</v>
      </c>
      <c r="BG755" s="214">
        <f>IF(N755="zákl. přenesená",J755,0)</f>
        <v>0</v>
      </c>
      <c r="BH755" s="214">
        <f>IF(N755="sníž. přenesená",J755,0)</f>
        <v>0</v>
      </c>
      <c r="BI755" s="214">
        <f>IF(N755="nulová",J755,0)</f>
        <v>0</v>
      </c>
      <c r="BJ755" s="25" t="s">
        <v>144</v>
      </c>
      <c r="BK755" s="214">
        <f>ROUND(I755*H755,2)</f>
        <v>0</v>
      </c>
      <c r="BL755" s="25" t="s">
        <v>240</v>
      </c>
      <c r="BM755" s="25" t="s">
        <v>1113</v>
      </c>
    </row>
    <row r="756" s="11" customFormat="1">
      <c r="B756" s="215"/>
      <c r="D756" s="216" t="s">
        <v>146</v>
      </c>
      <c r="E756" s="217" t="s">
        <v>5</v>
      </c>
      <c r="F756" s="218" t="s">
        <v>1114</v>
      </c>
      <c r="H756" s="217" t="s">
        <v>5</v>
      </c>
      <c r="I756" s="219"/>
      <c r="L756" s="215"/>
      <c r="M756" s="220"/>
      <c r="N756" s="221"/>
      <c r="O756" s="221"/>
      <c r="P756" s="221"/>
      <c r="Q756" s="221"/>
      <c r="R756" s="221"/>
      <c r="S756" s="221"/>
      <c r="T756" s="222"/>
      <c r="AT756" s="217" t="s">
        <v>146</v>
      </c>
      <c r="AU756" s="217" t="s">
        <v>144</v>
      </c>
      <c r="AV756" s="11" t="s">
        <v>17</v>
      </c>
      <c r="AW756" s="11" t="s">
        <v>35</v>
      </c>
      <c r="AX756" s="11" t="s">
        <v>72</v>
      </c>
      <c r="AY756" s="217" t="s">
        <v>136</v>
      </c>
    </row>
    <row r="757" s="12" customFormat="1">
      <c r="B757" s="223"/>
      <c r="D757" s="216" t="s">
        <v>146</v>
      </c>
      <c r="E757" s="224" t="s">
        <v>5</v>
      </c>
      <c r="F757" s="225" t="s">
        <v>1115</v>
      </c>
      <c r="H757" s="226">
        <v>65.25</v>
      </c>
      <c r="I757" s="227"/>
      <c r="L757" s="223"/>
      <c r="M757" s="228"/>
      <c r="N757" s="229"/>
      <c r="O757" s="229"/>
      <c r="P757" s="229"/>
      <c r="Q757" s="229"/>
      <c r="R757" s="229"/>
      <c r="S757" s="229"/>
      <c r="T757" s="230"/>
      <c r="AT757" s="224" t="s">
        <v>146</v>
      </c>
      <c r="AU757" s="224" t="s">
        <v>144</v>
      </c>
      <c r="AV757" s="12" t="s">
        <v>144</v>
      </c>
      <c r="AW757" s="12" t="s">
        <v>35</v>
      </c>
      <c r="AX757" s="12" t="s">
        <v>17</v>
      </c>
      <c r="AY757" s="224" t="s">
        <v>136</v>
      </c>
    </row>
    <row r="758" s="1" customFormat="1" ht="25.5" customHeight="1">
      <c r="B758" s="202"/>
      <c r="C758" s="203" t="s">
        <v>1116</v>
      </c>
      <c r="D758" s="203" t="s">
        <v>138</v>
      </c>
      <c r="E758" s="204" t="s">
        <v>1117</v>
      </c>
      <c r="F758" s="205" t="s">
        <v>1118</v>
      </c>
      <c r="G758" s="206" t="s">
        <v>141</v>
      </c>
      <c r="H758" s="207">
        <v>52.020000000000003</v>
      </c>
      <c r="I758" s="208"/>
      <c r="J758" s="209">
        <f>ROUND(I758*H758,2)</f>
        <v>0</v>
      </c>
      <c r="K758" s="205" t="s">
        <v>142</v>
      </c>
      <c r="L758" s="47"/>
      <c r="M758" s="210" t="s">
        <v>5</v>
      </c>
      <c r="N758" s="211" t="s">
        <v>44</v>
      </c>
      <c r="O758" s="48"/>
      <c r="P758" s="212">
        <f>O758*H758</f>
        <v>0</v>
      </c>
      <c r="Q758" s="212">
        <v>0.0098200000000000006</v>
      </c>
      <c r="R758" s="212">
        <f>Q758*H758</f>
        <v>0.51083640000000008</v>
      </c>
      <c r="S758" s="212">
        <v>0</v>
      </c>
      <c r="T758" s="213">
        <f>S758*H758</f>
        <v>0</v>
      </c>
      <c r="AR758" s="25" t="s">
        <v>240</v>
      </c>
      <c r="AT758" s="25" t="s">
        <v>138</v>
      </c>
      <c r="AU758" s="25" t="s">
        <v>144</v>
      </c>
      <c r="AY758" s="25" t="s">
        <v>136</v>
      </c>
      <c r="BE758" s="214">
        <f>IF(N758="základní",J758,0)</f>
        <v>0</v>
      </c>
      <c r="BF758" s="214">
        <f>IF(N758="snížená",J758,0)</f>
        <v>0</v>
      </c>
      <c r="BG758" s="214">
        <f>IF(N758="zákl. přenesená",J758,0)</f>
        <v>0</v>
      </c>
      <c r="BH758" s="214">
        <f>IF(N758="sníž. přenesená",J758,0)</f>
        <v>0</v>
      </c>
      <c r="BI758" s="214">
        <f>IF(N758="nulová",J758,0)</f>
        <v>0</v>
      </c>
      <c r="BJ758" s="25" t="s">
        <v>144</v>
      </c>
      <c r="BK758" s="214">
        <f>ROUND(I758*H758,2)</f>
        <v>0</v>
      </c>
      <c r="BL758" s="25" t="s">
        <v>240</v>
      </c>
      <c r="BM758" s="25" t="s">
        <v>1119</v>
      </c>
    </row>
    <row r="759" s="11" customFormat="1">
      <c r="B759" s="215"/>
      <c r="D759" s="216" t="s">
        <v>146</v>
      </c>
      <c r="E759" s="217" t="s">
        <v>5</v>
      </c>
      <c r="F759" s="218" t="s">
        <v>1114</v>
      </c>
      <c r="H759" s="217" t="s">
        <v>5</v>
      </c>
      <c r="I759" s="219"/>
      <c r="L759" s="215"/>
      <c r="M759" s="220"/>
      <c r="N759" s="221"/>
      <c r="O759" s="221"/>
      <c r="P759" s="221"/>
      <c r="Q759" s="221"/>
      <c r="R759" s="221"/>
      <c r="S759" s="221"/>
      <c r="T759" s="222"/>
      <c r="AT759" s="217" t="s">
        <v>146</v>
      </c>
      <c r="AU759" s="217" t="s">
        <v>144</v>
      </c>
      <c r="AV759" s="11" t="s">
        <v>17</v>
      </c>
      <c r="AW759" s="11" t="s">
        <v>35</v>
      </c>
      <c r="AX759" s="11" t="s">
        <v>72</v>
      </c>
      <c r="AY759" s="217" t="s">
        <v>136</v>
      </c>
    </row>
    <row r="760" s="12" customFormat="1">
      <c r="B760" s="223"/>
      <c r="D760" s="216" t="s">
        <v>146</v>
      </c>
      <c r="E760" s="224" t="s">
        <v>5</v>
      </c>
      <c r="F760" s="225" t="s">
        <v>1120</v>
      </c>
      <c r="H760" s="226">
        <v>52.020000000000003</v>
      </c>
      <c r="I760" s="227"/>
      <c r="L760" s="223"/>
      <c r="M760" s="228"/>
      <c r="N760" s="229"/>
      <c r="O760" s="229"/>
      <c r="P760" s="229"/>
      <c r="Q760" s="229"/>
      <c r="R760" s="229"/>
      <c r="S760" s="229"/>
      <c r="T760" s="230"/>
      <c r="AT760" s="224" t="s">
        <v>146</v>
      </c>
      <c r="AU760" s="224" t="s">
        <v>144</v>
      </c>
      <c r="AV760" s="12" t="s">
        <v>144</v>
      </c>
      <c r="AW760" s="12" t="s">
        <v>35</v>
      </c>
      <c r="AX760" s="12" t="s">
        <v>17</v>
      </c>
      <c r="AY760" s="224" t="s">
        <v>136</v>
      </c>
    </row>
    <row r="761" s="1" customFormat="1" ht="25.5" customHeight="1">
      <c r="B761" s="202"/>
      <c r="C761" s="203" t="s">
        <v>1121</v>
      </c>
      <c r="D761" s="203" t="s">
        <v>138</v>
      </c>
      <c r="E761" s="204" t="s">
        <v>1122</v>
      </c>
      <c r="F761" s="205" t="s">
        <v>1123</v>
      </c>
      <c r="G761" s="206" t="s">
        <v>207</v>
      </c>
      <c r="H761" s="207">
        <v>173.40000000000001</v>
      </c>
      <c r="I761" s="208"/>
      <c r="J761" s="209">
        <f>ROUND(I761*H761,2)</f>
        <v>0</v>
      </c>
      <c r="K761" s="205" t="s">
        <v>142</v>
      </c>
      <c r="L761" s="47"/>
      <c r="M761" s="210" t="s">
        <v>5</v>
      </c>
      <c r="N761" s="211" t="s">
        <v>44</v>
      </c>
      <c r="O761" s="48"/>
      <c r="P761" s="212">
        <f>O761*H761</f>
        <v>0</v>
      </c>
      <c r="Q761" s="212">
        <v>0</v>
      </c>
      <c r="R761" s="212">
        <f>Q761*H761</f>
        <v>0</v>
      </c>
      <c r="S761" s="212">
        <v>0</v>
      </c>
      <c r="T761" s="213">
        <f>S761*H761</f>
        <v>0</v>
      </c>
      <c r="AR761" s="25" t="s">
        <v>240</v>
      </c>
      <c r="AT761" s="25" t="s">
        <v>138</v>
      </c>
      <c r="AU761" s="25" t="s">
        <v>144</v>
      </c>
      <c r="AY761" s="25" t="s">
        <v>136</v>
      </c>
      <c r="BE761" s="214">
        <f>IF(N761="základní",J761,0)</f>
        <v>0</v>
      </c>
      <c r="BF761" s="214">
        <f>IF(N761="snížená",J761,0)</f>
        <v>0</v>
      </c>
      <c r="BG761" s="214">
        <f>IF(N761="zákl. přenesená",J761,0)</f>
        <v>0</v>
      </c>
      <c r="BH761" s="214">
        <f>IF(N761="sníž. přenesená",J761,0)</f>
        <v>0</v>
      </c>
      <c r="BI761" s="214">
        <f>IF(N761="nulová",J761,0)</f>
        <v>0</v>
      </c>
      <c r="BJ761" s="25" t="s">
        <v>144</v>
      </c>
      <c r="BK761" s="214">
        <f>ROUND(I761*H761,2)</f>
        <v>0</v>
      </c>
      <c r="BL761" s="25" t="s">
        <v>240</v>
      </c>
      <c r="BM761" s="25" t="s">
        <v>1124</v>
      </c>
    </row>
    <row r="762" s="11" customFormat="1">
      <c r="B762" s="215"/>
      <c r="D762" s="216" t="s">
        <v>146</v>
      </c>
      <c r="E762" s="217" t="s">
        <v>5</v>
      </c>
      <c r="F762" s="218" t="s">
        <v>1114</v>
      </c>
      <c r="H762" s="217" t="s">
        <v>5</v>
      </c>
      <c r="I762" s="219"/>
      <c r="L762" s="215"/>
      <c r="M762" s="220"/>
      <c r="N762" s="221"/>
      <c r="O762" s="221"/>
      <c r="P762" s="221"/>
      <c r="Q762" s="221"/>
      <c r="R762" s="221"/>
      <c r="S762" s="221"/>
      <c r="T762" s="222"/>
      <c r="AT762" s="217" t="s">
        <v>146</v>
      </c>
      <c r="AU762" s="217" t="s">
        <v>144</v>
      </c>
      <c r="AV762" s="11" t="s">
        <v>17</v>
      </c>
      <c r="AW762" s="11" t="s">
        <v>35</v>
      </c>
      <c r="AX762" s="11" t="s">
        <v>72</v>
      </c>
      <c r="AY762" s="217" t="s">
        <v>136</v>
      </c>
    </row>
    <row r="763" s="12" customFormat="1">
      <c r="B763" s="223"/>
      <c r="D763" s="216" t="s">
        <v>146</v>
      </c>
      <c r="E763" s="224" t="s">
        <v>5</v>
      </c>
      <c r="F763" s="225" t="s">
        <v>1125</v>
      </c>
      <c r="H763" s="226">
        <v>173.40000000000001</v>
      </c>
      <c r="I763" s="227"/>
      <c r="L763" s="223"/>
      <c r="M763" s="228"/>
      <c r="N763" s="229"/>
      <c r="O763" s="229"/>
      <c r="P763" s="229"/>
      <c r="Q763" s="229"/>
      <c r="R763" s="229"/>
      <c r="S763" s="229"/>
      <c r="T763" s="230"/>
      <c r="AT763" s="224" t="s">
        <v>146</v>
      </c>
      <c r="AU763" s="224" t="s">
        <v>144</v>
      </c>
      <c r="AV763" s="12" t="s">
        <v>144</v>
      </c>
      <c r="AW763" s="12" t="s">
        <v>35</v>
      </c>
      <c r="AX763" s="12" t="s">
        <v>17</v>
      </c>
      <c r="AY763" s="224" t="s">
        <v>136</v>
      </c>
    </row>
    <row r="764" s="1" customFormat="1" ht="16.5" customHeight="1">
      <c r="B764" s="202"/>
      <c r="C764" s="239" t="s">
        <v>1126</v>
      </c>
      <c r="D764" s="239" t="s">
        <v>216</v>
      </c>
      <c r="E764" s="240" t="s">
        <v>1127</v>
      </c>
      <c r="F764" s="241" t="s">
        <v>1128</v>
      </c>
      <c r="G764" s="242" t="s">
        <v>151</v>
      </c>
      <c r="H764" s="243">
        <v>3.0510000000000002</v>
      </c>
      <c r="I764" s="244"/>
      <c r="J764" s="245">
        <f>ROUND(I764*H764,2)</f>
        <v>0</v>
      </c>
      <c r="K764" s="241" t="s">
        <v>142</v>
      </c>
      <c r="L764" s="246"/>
      <c r="M764" s="247" t="s">
        <v>5</v>
      </c>
      <c r="N764" s="248" t="s">
        <v>44</v>
      </c>
      <c r="O764" s="48"/>
      <c r="P764" s="212">
        <f>O764*H764</f>
        <v>0</v>
      </c>
      <c r="Q764" s="212">
        <v>0.55000000000000004</v>
      </c>
      <c r="R764" s="212">
        <f>Q764*H764</f>
        <v>1.6780500000000003</v>
      </c>
      <c r="S764" s="212">
        <v>0</v>
      </c>
      <c r="T764" s="213">
        <f>S764*H764</f>
        <v>0</v>
      </c>
      <c r="AR764" s="25" t="s">
        <v>328</v>
      </c>
      <c r="AT764" s="25" t="s">
        <v>216</v>
      </c>
      <c r="AU764" s="25" t="s">
        <v>144</v>
      </c>
      <c r="AY764" s="25" t="s">
        <v>136</v>
      </c>
      <c r="BE764" s="214">
        <f>IF(N764="základní",J764,0)</f>
        <v>0</v>
      </c>
      <c r="BF764" s="214">
        <f>IF(N764="snížená",J764,0)</f>
        <v>0</v>
      </c>
      <c r="BG764" s="214">
        <f>IF(N764="zákl. přenesená",J764,0)</f>
        <v>0</v>
      </c>
      <c r="BH764" s="214">
        <f>IF(N764="sníž. přenesená",J764,0)</f>
        <v>0</v>
      </c>
      <c r="BI764" s="214">
        <f>IF(N764="nulová",J764,0)</f>
        <v>0</v>
      </c>
      <c r="BJ764" s="25" t="s">
        <v>144</v>
      </c>
      <c r="BK764" s="214">
        <f>ROUND(I764*H764,2)</f>
        <v>0</v>
      </c>
      <c r="BL764" s="25" t="s">
        <v>240</v>
      </c>
      <c r="BM764" s="25" t="s">
        <v>1129</v>
      </c>
    </row>
    <row r="765" s="12" customFormat="1">
      <c r="B765" s="223"/>
      <c r="D765" s="216" t="s">
        <v>146</v>
      </c>
      <c r="E765" s="224" t="s">
        <v>5</v>
      </c>
      <c r="F765" s="225" t="s">
        <v>1130</v>
      </c>
      <c r="H765" s="226">
        <v>2.774</v>
      </c>
      <c r="I765" s="227"/>
      <c r="L765" s="223"/>
      <c r="M765" s="228"/>
      <c r="N765" s="229"/>
      <c r="O765" s="229"/>
      <c r="P765" s="229"/>
      <c r="Q765" s="229"/>
      <c r="R765" s="229"/>
      <c r="S765" s="229"/>
      <c r="T765" s="230"/>
      <c r="AT765" s="224" t="s">
        <v>146</v>
      </c>
      <c r="AU765" s="224" t="s">
        <v>144</v>
      </c>
      <c r="AV765" s="12" t="s">
        <v>144</v>
      </c>
      <c r="AW765" s="12" t="s">
        <v>35</v>
      </c>
      <c r="AX765" s="12" t="s">
        <v>17</v>
      </c>
      <c r="AY765" s="224" t="s">
        <v>136</v>
      </c>
    </row>
    <row r="766" s="12" customFormat="1">
      <c r="B766" s="223"/>
      <c r="D766" s="216" t="s">
        <v>146</v>
      </c>
      <c r="F766" s="225" t="s">
        <v>1131</v>
      </c>
      <c r="H766" s="226">
        <v>3.0510000000000002</v>
      </c>
      <c r="I766" s="227"/>
      <c r="L766" s="223"/>
      <c r="M766" s="228"/>
      <c r="N766" s="229"/>
      <c r="O766" s="229"/>
      <c r="P766" s="229"/>
      <c r="Q766" s="229"/>
      <c r="R766" s="229"/>
      <c r="S766" s="229"/>
      <c r="T766" s="230"/>
      <c r="AT766" s="224" t="s">
        <v>146</v>
      </c>
      <c r="AU766" s="224" t="s">
        <v>144</v>
      </c>
      <c r="AV766" s="12" t="s">
        <v>144</v>
      </c>
      <c r="AW766" s="12" t="s">
        <v>6</v>
      </c>
      <c r="AX766" s="12" t="s">
        <v>17</v>
      </c>
      <c r="AY766" s="224" t="s">
        <v>136</v>
      </c>
    </row>
    <row r="767" s="1" customFormat="1" ht="25.5" customHeight="1">
      <c r="B767" s="202"/>
      <c r="C767" s="203" t="s">
        <v>1132</v>
      </c>
      <c r="D767" s="203" t="s">
        <v>138</v>
      </c>
      <c r="E767" s="204" t="s">
        <v>1133</v>
      </c>
      <c r="F767" s="205" t="s">
        <v>1134</v>
      </c>
      <c r="G767" s="206" t="s">
        <v>151</v>
      </c>
      <c r="H767" s="207">
        <v>3.0510000000000002</v>
      </c>
      <c r="I767" s="208"/>
      <c r="J767" s="209">
        <f>ROUND(I767*H767,2)</f>
        <v>0</v>
      </c>
      <c r="K767" s="205" t="s">
        <v>142</v>
      </c>
      <c r="L767" s="47"/>
      <c r="M767" s="210" t="s">
        <v>5</v>
      </c>
      <c r="N767" s="211" t="s">
        <v>44</v>
      </c>
      <c r="O767" s="48"/>
      <c r="P767" s="212">
        <f>O767*H767</f>
        <v>0</v>
      </c>
      <c r="Q767" s="212">
        <v>0.024469999999999999</v>
      </c>
      <c r="R767" s="212">
        <f>Q767*H767</f>
        <v>0.074657970000000004</v>
      </c>
      <c r="S767" s="212">
        <v>0</v>
      </c>
      <c r="T767" s="213">
        <f>S767*H767</f>
        <v>0</v>
      </c>
      <c r="AR767" s="25" t="s">
        <v>240</v>
      </c>
      <c r="AT767" s="25" t="s">
        <v>138</v>
      </c>
      <c r="AU767" s="25" t="s">
        <v>144</v>
      </c>
      <c r="AY767" s="25" t="s">
        <v>136</v>
      </c>
      <c r="BE767" s="214">
        <f>IF(N767="základní",J767,0)</f>
        <v>0</v>
      </c>
      <c r="BF767" s="214">
        <f>IF(N767="snížená",J767,0)</f>
        <v>0</v>
      </c>
      <c r="BG767" s="214">
        <f>IF(N767="zákl. přenesená",J767,0)</f>
        <v>0</v>
      </c>
      <c r="BH767" s="214">
        <f>IF(N767="sníž. přenesená",J767,0)</f>
        <v>0</v>
      </c>
      <c r="BI767" s="214">
        <f>IF(N767="nulová",J767,0)</f>
        <v>0</v>
      </c>
      <c r="BJ767" s="25" t="s">
        <v>144</v>
      </c>
      <c r="BK767" s="214">
        <f>ROUND(I767*H767,2)</f>
        <v>0</v>
      </c>
      <c r="BL767" s="25" t="s">
        <v>240</v>
      </c>
      <c r="BM767" s="25" t="s">
        <v>1135</v>
      </c>
    </row>
    <row r="768" s="1" customFormat="1" ht="38.25" customHeight="1">
      <c r="B768" s="202"/>
      <c r="C768" s="203" t="s">
        <v>1136</v>
      </c>
      <c r="D768" s="203" t="s">
        <v>138</v>
      </c>
      <c r="E768" s="204" t="s">
        <v>1137</v>
      </c>
      <c r="F768" s="205" t="s">
        <v>1138</v>
      </c>
      <c r="G768" s="206" t="s">
        <v>180</v>
      </c>
      <c r="H768" s="207">
        <v>16.829999999999998</v>
      </c>
      <c r="I768" s="208"/>
      <c r="J768" s="209">
        <f>ROUND(I768*H768,2)</f>
        <v>0</v>
      </c>
      <c r="K768" s="205" t="s">
        <v>142</v>
      </c>
      <c r="L768" s="47"/>
      <c r="M768" s="210" t="s">
        <v>5</v>
      </c>
      <c r="N768" s="211" t="s">
        <v>44</v>
      </c>
      <c r="O768" s="48"/>
      <c r="P768" s="212">
        <f>O768*H768</f>
        <v>0</v>
      </c>
      <c r="Q768" s="212">
        <v>0</v>
      </c>
      <c r="R768" s="212">
        <f>Q768*H768</f>
        <v>0</v>
      </c>
      <c r="S768" s="212">
        <v>0</v>
      </c>
      <c r="T768" s="213">
        <f>S768*H768</f>
        <v>0</v>
      </c>
      <c r="AR768" s="25" t="s">
        <v>240</v>
      </c>
      <c r="AT768" s="25" t="s">
        <v>138</v>
      </c>
      <c r="AU768" s="25" t="s">
        <v>144</v>
      </c>
      <c r="AY768" s="25" t="s">
        <v>136</v>
      </c>
      <c r="BE768" s="214">
        <f>IF(N768="základní",J768,0)</f>
        <v>0</v>
      </c>
      <c r="BF768" s="214">
        <f>IF(N768="snížená",J768,0)</f>
        <v>0</v>
      </c>
      <c r="BG768" s="214">
        <f>IF(N768="zákl. přenesená",J768,0)</f>
        <v>0</v>
      </c>
      <c r="BH768" s="214">
        <f>IF(N768="sníž. přenesená",J768,0)</f>
        <v>0</v>
      </c>
      <c r="BI768" s="214">
        <f>IF(N768="nulová",J768,0)</f>
        <v>0</v>
      </c>
      <c r="BJ768" s="25" t="s">
        <v>144</v>
      </c>
      <c r="BK768" s="214">
        <f>ROUND(I768*H768,2)</f>
        <v>0</v>
      </c>
      <c r="BL768" s="25" t="s">
        <v>240</v>
      </c>
      <c r="BM768" s="25" t="s">
        <v>1139</v>
      </c>
    </row>
    <row r="769" s="10" customFormat="1" ht="29.88" customHeight="1">
      <c r="B769" s="189"/>
      <c r="D769" s="190" t="s">
        <v>71</v>
      </c>
      <c r="E769" s="200" t="s">
        <v>1140</v>
      </c>
      <c r="F769" s="200" t="s">
        <v>1141</v>
      </c>
      <c r="I769" s="192"/>
      <c r="J769" s="201">
        <f>BK769</f>
        <v>0</v>
      </c>
      <c r="L769" s="189"/>
      <c r="M769" s="194"/>
      <c r="N769" s="195"/>
      <c r="O769" s="195"/>
      <c r="P769" s="196">
        <f>SUM(P770:P834)</f>
        <v>0</v>
      </c>
      <c r="Q769" s="195"/>
      <c r="R769" s="196">
        <f>SUM(R770:R834)</f>
        <v>22.926002440000001</v>
      </c>
      <c r="S769" s="195"/>
      <c r="T769" s="197">
        <f>SUM(T770:T834)</f>
        <v>15.63333156</v>
      </c>
      <c r="AR769" s="190" t="s">
        <v>144</v>
      </c>
      <c r="AT769" s="198" t="s">
        <v>71</v>
      </c>
      <c r="AU769" s="198" t="s">
        <v>17</v>
      </c>
      <c r="AY769" s="190" t="s">
        <v>136</v>
      </c>
      <c r="BK769" s="199">
        <f>SUM(BK770:BK834)</f>
        <v>0</v>
      </c>
    </row>
    <row r="770" s="1" customFormat="1" ht="25.5" customHeight="1">
      <c r="B770" s="202"/>
      <c r="C770" s="203" t="s">
        <v>1142</v>
      </c>
      <c r="D770" s="203" t="s">
        <v>138</v>
      </c>
      <c r="E770" s="204" t="s">
        <v>1143</v>
      </c>
      <c r="F770" s="205" t="s">
        <v>1144</v>
      </c>
      <c r="G770" s="206" t="s">
        <v>141</v>
      </c>
      <c r="H770" s="207">
        <v>291.37200000000001</v>
      </c>
      <c r="I770" s="208"/>
      <c r="J770" s="209">
        <f>ROUND(I770*H770,2)</f>
        <v>0</v>
      </c>
      <c r="K770" s="205" t="s">
        <v>142</v>
      </c>
      <c r="L770" s="47"/>
      <c r="M770" s="210" t="s">
        <v>5</v>
      </c>
      <c r="N770" s="211" t="s">
        <v>44</v>
      </c>
      <c r="O770" s="48"/>
      <c r="P770" s="212">
        <f>O770*H770</f>
        <v>0</v>
      </c>
      <c r="Q770" s="212">
        <v>0</v>
      </c>
      <c r="R770" s="212">
        <f>Q770*H770</f>
        <v>0</v>
      </c>
      <c r="S770" s="212">
        <v>0.017229999999999999</v>
      </c>
      <c r="T770" s="213">
        <f>S770*H770</f>
        <v>5.02033956</v>
      </c>
      <c r="AR770" s="25" t="s">
        <v>240</v>
      </c>
      <c r="AT770" s="25" t="s">
        <v>138</v>
      </c>
      <c r="AU770" s="25" t="s">
        <v>144</v>
      </c>
      <c r="AY770" s="25" t="s">
        <v>136</v>
      </c>
      <c r="BE770" s="214">
        <f>IF(N770="základní",J770,0)</f>
        <v>0</v>
      </c>
      <c r="BF770" s="214">
        <f>IF(N770="snížená",J770,0)</f>
        <v>0</v>
      </c>
      <c r="BG770" s="214">
        <f>IF(N770="zákl. přenesená",J770,0)</f>
        <v>0</v>
      </c>
      <c r="BH770" s="214">
        <f>IF(N770="sníž. přenesená",J770,0)</f>
        <v>0</v>
      </c>
      <c r="BI770" s="214">
        <f>IF(N770="nulová",J770,0)</f>
        <v>0</v>
      </c>
      <c r="BJ770" s="25" t="s">
        <v>144</v>
      </c>
      <c r="BK770" s="214">
        <f>ROUND(I770*H770,2)</f>
        <v>0</v>
      </c>
      <c r="BL770" s="25" t="s">
        <v>240</v>
      </c>
      <c r="BM770" s="25" t="s">
        <v>1145</v>
      </c>
    </row>
    <row r="771" s="11" customFormat="1">
      <c r="B771" s="215"/>
      <c r="D771" s="216" t="s">
        <v>146</v>
      </c>
      <c r="E771" s="217" t="s">
        <v>5</v>
      </c>
      <c r="F771" s="218" t="s">
        <v>854</v>
      </c>
      <c r="H771" s="217" t="s">
        <v>5</v>
      </c>
      <c r="I771" s="219"/>
      <c r="L771" s="215"/>
      <c r="M771" s="220"/>
      <c r="N771" s="221"/>
      <c r="O771" s="221"/>
      <c r="P771" s="221"/>
      <c r="Q771" s="221"/>
      <c r="R771" s="221"/>
      <c r="S771" s="221"/>
      <c r="T771" s="222"/>
      <c r="AT771" s="217" t="s">
        <v>146</v>
      </c>
      <c r="AU771" s="217" t="s">
        <v>144</v>
      </c>
      <c r="AV771" s="11" t="s">
        <v>17</v>
      </c>
      <c r="AW771" s="11" t="s">
        <v>35</v>
      </c>
      <c r="AX771" s="11" t="s">
        <v>72</v>
      </c>
      <c r="AY771" s="217" t="s">
        <v>136</v>
      </c>
    </row>
    <row r="772" s="12" customFormat="1">
      <c r="B772" s="223"/>
      <c r="D772" s="216" t="s">
        <v>146</v>
      </c>
      <c r="E772" s="224" t="s">
        <v>5</v>
      </c>
      <c r="F772" s="225" t="s">
        <v>1146</v>
      </c>
      <c r="H772" s="226">
        <v>328.5</v>
      </c>
      <c r="I772" s="227"/>
      <c r="L772" s="223"/>
      <c r="M772" s="228"/>
      <c r="N772" s="229"/>
      <c r="O772" s="229"/>
      <c r="P772" s="229"/>
      <c r="Q772" s="229"/>
      <c r="R772" s="229"/>
      <c r="S772" s="229"/>
      <c r="T772" s="230"/>
      <c r="AT772" s="224" t="s">
        <v>146</v>
      </c>
      <c r="AU772" s="224" t="s">
        <v>144</v>
      </c>
      <c r="AV772" s="12" t="s">
        <v>144</v>
      </c>
      <c r="AW772" s="12" t="s">
        <v>35</v>
      </c>
      <c r="AX772" s="12" t="s">
        <v>72</v>
      </c>
      <c r="AY772" s="224" t="s">
        <v>136</v>
      </c>
    </row>
    <row r="773" s="11" customFormat="1">
      <c r="B773" s="215"/>
      <c r="D773" s="216" t="s">
        <v>146</v>
      </c>
      <c r="E773" s="217" t="s">
        <v>5</v>
      </c>
      <c r="F773" s="218" t="s">
        <v>856</v>
      </c>
      <c r="H773" s="217" t="s">
        <v>5</v>
      </c>
      <c r="I773" s="219"/>
      <c r="L773" s="215"/>
      <c r="M773" s="220"/>
      <c r="N773" s="221"/>
      <c r="O773" s="221"/>
      <c r="P773" s="221"/>
      <c r="Q773" s="221"/>
      <c r="R773" s="221"/>
      <c r="S773" s="221"/>
      <c r="T773" s="222"/>
      <c r="AT773" s="217" t="s">
        <v>146</v>
      </c>
      <c r="AU773" s="217" t="s">
        <v>144</v>
      </c>
      <c r="AV773" s="11" t="s">
        <v>17</v>
      </c>
      <c r="AW773" s="11" t="s">
        <v>35</v>
      </c>
      <c r="AX773" s="11" t="s">
        <v>72</v>
      </c>
      <c r="AY773" s="217" t="s">
        <v>136</v>
      </c>
    </row>
    <row r="774" s="12" customFormat="1">
      <c r="B774" s="223"/>
      <c r="D774" s="216" t="s">
        <v>146</v>
      </c>
      <c r="E774" s="224" t="s">
        <v>5</v>
      </c>
      <c r="F774" s="225" t="s">
        <v>1073</v>
      </c>
      <c r="H774" s="226">
        <v>-37.128</v>
      </c>
      <c r="I774" s="227"/>
      <c r="L774" s="223"/>
      <c r="M774" s="228"/>
      <c r="N774" s="229"/>
      <c r="O774" s="229"/>
      <c r="P774" s="229"/>
      <c r="Q774" s="229"/>
      <c r="R774" s="229"/>
      <c r="S774" s="229"/>
      <c r="T774" s="230"/>
      <c r="AT774" s="224" t="s">
        <v>146</v>
      </c>
      <c r="AU774" s="224" t="s">
        <v>144</v>
      </c>
      <c r="AV774" s="12" t="s">
        <v>144</v>
      </c>
      <c r="AW774" s="12" t="s">
        <v>35</v>
      </c>
      <c r="AX774" s="12" t="s">
        <v>72</v>
      </c>
      <c r="AY774" s="224" t="s">
        <v>136</v>
      </c>
    </row>
    <row r="775" s="13" customFormat="1">
      <c r="B775" s="231"/>
      <c r="D775" s="216" t="s">
        <v>146</v>
      </c>
      <c r="E775" s="232" t="s">
        <v>5</v>
      </c>
      <c r="F775" s="233" t="s">
        <v>203</v>
      </c>
      <c r="H775" s="234">
        <v>291.37200000000001</v>
      </c>
      <c r="I775" s="235"/>
      <c r="L775" s="231"/>
      <c r="M775" s="236"/>
      <c r="N775" s="237"/>
      <c r="O775" s="237"/>
      <c r="P775" s="237"/>
      <c r="Q775" s="237"/>
      <c r="R775" s="237"/>
      <c r="S775" s="237"/>
      <c r="T775" s="238"/>
      <c r="AT775" s="232" t="s">
        <v>146</v>
      </c>
      <c r="AU775" s="232" t="s">
        <v>144</v>
      </c>
      <c r="AV775" s="13" t="s">
        <v>143</v>
      </c>
      <c r="AW775" s="13" t="s">
        <v>35</v>
      </c>
      <c r="AX775" s="13" t="s">
        <v>17</v>
      </c>
      <c r="AY775" s="232" t="s">
        <v>136</v>
      </c>
    </row>
    <row r="776" s="1" customFormat="1" ht="25.5" customHeight="1">
      <c r="B776" s="202"/>
      <c r="C776" s="203" t="s">
        <v>1147</v>
      </c>
      <c r="D776" s="203" t="s">
        <v>138</v>
      </c>
      <c r="E776" s="204" t="s">
        <v>1148</v>
      </c>
      <c r="F776" s="205" t="s">
        <v>1149</v>
      </c>
      <c r="G776" s="206" t="s">
        <v>141</v>
      </c>
      <c r="H776" s="207">
        <v>757.94399999999996</v>
      </c>
      <c r="I776" s="208"/>
      <c r="J776" s="209">
        <f>ROUND(I776*H776,2)</f>
        <v>0</v>
      </c>
      <c r="K776" s="205" t="s">
        <v>142</v>
      </c>
      <c r="L776" s="47"/>
      <c r="M776" s="210" t="s">
        <v>5</v>
      </c>
      <c r="N776" s="211" t="s">
        <v>44</v>
      </c>
      <c r="O776" s="48"/>
      <c r="P776" s="212">
        <f>O776*H776</f>
        <v>0</v>
      </c>
      <c r="Q776" s="212">
        <v>0</v>
      </c>
      <c r="R776" s="212">
        <f>Q776*H776</f>
        <v>0</v>
      </c>
      <c r="S776" s="212">
        <v>0</v>
      </c>
      <c r="T776" s="213">
        <f>S776*H776</f>
        <v>0</v>
      </c>
      <c r="AR776" s="25" t="s">
        <v>240</v>
      </c>
      <c r="AT776" s="25" t="s">
        <v>138</v>
      </c>
      <c r="AU776" s="25" t="s">
        <v>144</v>
      </c>
      <c r="AY776" s="25" t="s">
        <v>136</v>
      </c>
      <c r="BE776" s="214">
        <f>IF(N776="základní",J776,0)</f>
        <v>0</v>
      </c>
      <c r="BF776" s="214">
        <f>IF(N776="snížená",J776,0)</f>
        <v>0</v>
      </c>
      <c r="BG776" s="214">
        <f>IF(N776="zákl. přenesená",J776,0)</f>
        <v>0</v>
      </c>
      <c r="BH776" s="214">
        <f>IF(N776="sníž. přenesená",J776,0)</f>
        <v>0</v>
      </c>
      <c r="BI776" s="214">
        <f>IF(N776="nulová",J776,0)</f>
        <v>0</v>
      </c>
      <c r="BJ776" s="25" t="s">
        <v>144</v>
      </c>
      <c r="BK776" s="214">
        <f>ROUND(I776*H776,2)</f>
        <v>0</v>
      </c>
      <c r="BL776" s="25" t="s">
        <v>240</v>
      </c>
      <c r="BM776" s="25" t="s">
        <v>1150</v>
      </c>
    </row>
    <row r="777" s="11" customFormat="1">
      <c r="B777" s="215"/>
      <c r="D777" s="216" t="s">
        <v>146</v>
      </c>
      <c r="E777" s="217" t="s">
        <v>5</v>
      </c>
      <c r="F777" s="218" t="s">
        <v>1151</v>
      </c>
      <c r="H777" s="217" t="s">
        <v>5</v>
      </c>
      <c r="I777" s="219"/>
      <c r="L777" s="215"/>
      <c r="M777" s="220"/>
      <c r="N777" s="221"/>
      <c r="O777" s="221"/>
      <c r="P777" s="221"/>
      <c r="Q777" s="221"/>
      <c r="R777" s="221"/>
      <c r="S777" s="221"/>
      <c r="T777" s="222"/>
      <c r="AT777" s="217" t="s">
        <v>146</v>
      </c>
      <c r="AU777" s="217" t="s">
        <v>144</v>
      </c>
      <c r="AV777" s="11" t="s">
        <v>17</v>
      </c>
      <c r="AW777" s="11" t="s">
        <v>35</v>
      </c>
      <c r="AX777" s="11" t="s">
        <v>72</v>
      </c>
      <c r="AY777" s="217" t="s">
        <v>136</v>
      </c>
    </row>
    <row r="778" s="12" customFormat="1">
      <c r="B778" s="223"/>
      <c r="D778" s="216" t="s">
        <v>146</v>
      </c>
      <c r="E778" s="224" t="s">
        <v>5</v>
      </c>
      <c r="F778" s="225" t="s">
        <v>855</v>
      </c>
      <c r="H778" s="226">
        <v>832.20000000000005</v>
      </c>
      <c r="I778" s="227"/>
      <c r="L778" s="223"/>
      <c r="M778" s="228"/>
      <c r="N778" s="229"/>
      <c r="O778" s="229"/>
      <c r="P778" s="229"/>
      <c r="Q778" s="229"/>
      <c r="R778" s="229"/>
      <c r="S778" s="229"/>
      <c r="T778" s="230"/>
      <c r="AT778" s="224" t="s">
        <v>146</v>
      </c>
      <c r="AU778" s="224" t="s">
        <v>144</v>
      </c>
      <c r="AV778" s="12" t="s">
        <v>144</v>
      </c>
      <c r="AW778" s="12" t="s">
        <v>35</v>
      </c>
      <c r="AX778" s="12" t="s">
        <v>72</v>
      </c>
      <c r="AY778" s="224" t="s">
        <v>136</v>
      </c>
    </row>
    <row r="779" s="11" customFormat="1">
      <c r="B779" s="215"/>
      <c r="D779" s="216" t="s">
        <v>146</v>
      </c>
      <c r="E779" s="217" t="s">
        <v>5</v>
      </c>
      <c r="F779" s="218" t="s">
        <v>856</v>
      </c>
      <c r="H779" s="217" t="s">
        <v>5</v>
      </c>
      <c r="I779" s="219"/>
      <c r="L779" s="215"/>
      <c r="M779" s="220"/>
      <c r="N779" s="221"/>
      <c r="O779" s="221"/>
      <c r="P779" s="221"/>
      <c r="Q779" s="221"/>
      <c r="R779" s="221"/>
      <c r="S779" s="221"/>
      <c r="T779" s="222"/>
      <c r="AT779" s="217" t="s">
        <v>146</v>
      </c>
      <c r="AU779" s="217" t="s">
        <v>144</v>
      </c>
      <c r="AV779" s="11" t="s">
        <v>17</v>
      </c>
      <c r="AW779" s="11" t="s">
        <v>35</v>
      </c>
      <c r="AX779" s="11" t="s">
        <v>72</v>
      </c>
      <c r="AY779" s="217" t="s">
        <v>136</v>
      </c>
    </row>
    <row r="780" s="12" customFormat="1">
      <c r="B780" s="223"/>
      <c r="D780" s="216" t="s">
        <v>146</v>
      </c>
      <c r="E780" s="224" t="s">
        <v>5</v>
      </c>
      <c r="F780" s="225" t="s">
        <v>857</v>
      </c>
      <c r="H780" s="226">
        <v>-74.256</v>
      </c>
      <c r="I780" s="227"/>
      <c r="L780" s="223"/>
      <c r="M780" s="228"/>
      <c r="N780" s="229"/>
      <c r="O780" s="229"/>
      <c r="P780" s="229"/>
      <c r="Q780" s="229"/>
      <c r="R780" s="229"/>
      <c r="S780" s="229"/>
      <c r="T780" s="230"/>
      <c r="AT780" s="224" t="s">
        <v>146</v>
      </c>
      <c r="AU780" s="224" t="s">
        <v>144</v>
      </c>
      <c r="AV780" s="12" t="s">
        <v>144</v>
      </c>
      <c r="AW780" s="12" t="s">
        <v>35</v>
      </c>
      <c r="AX780" s="12" t="s">
        <v>72</v>
      </c>
      <c r="AY780" s="224" t="s">
        <v>136</v>
      </c>
    </row>
    <row r="781" s="13" customFormat="1">
      <c r="B781" s="231"/>
      <c r="D781" s="216" t="s">
        <v>146</v>
      </c>
      <c r="E781" s="232" t="s">
        <v>5</v>
      </c>
      <c r="F781" s="233" t="s">
        <v>203</v>
      </c>
      <c r="H781" s="234">
        <v>757.94399999999996</v>
      </c>
      <c r="I781" s="235"/>
      <c r="L781" s="231"/>
      <c r="M781" s="236"/>
      <c r="N781" s="237"/>
      <c r="O781" s="237"/>
      <c r="P781" s="237"/>
      <c r="Q781" s="237"/>
      <c r="R781" s="237"/>
      <c r="S781" s="237"/>
      <c r="T781" s="238"/>
      <c r="AT781" s="232" t="s">
        <v>146</v>
      </c>
      <c r="AU781" s="232" t="s">
        <v>144</v>
      </c>
      <c r="AV781" s="13" t="s">
        <v>143</v>
      </c>
      <c r="AW781" s="13" t="s">
        <v>35</v>
      </c>
      <c r="AX781" s="13" t="s">
        <v>17</v>
      </c>
      <c r="AY781" s="232" t="s">
        <v>136</v>
      </c>
    </row>
    <row r="782" s="1" customFormat="1" ht="16.5" customHeight="1">
      <c r="B782" s="202"/>
      <c r="C782" s="239" t="s">
        <v>1152</v>
      </c>
      <c r="D782" s="239" t="s">
        <v>216</v>
      </c>
      <c r="E782" s="240" t="s">
        <v>1153</v>
      </c>
      <c r="F782" s="241" t="s">
        <v>1154</v>
      </c>
      <c r="G782" s="242" t="s">
        <v>141</v>
      </c>
      <c r="H782" s="243">
        <v>386.55099999999999</v>
      </c>
      <c r="I782" s="244"/>
      <c r="J782" s="245">
        <f>ROUND(I782*H782,2)</f>
        <v>0</v>
      </c>
      <c r="K782" s="241" t="s">
        <v>142</v>
      </c>
      <c r="L782" s="246"/>
      <c r="M782" s="247" t="s">
        <v>5</v>
      </c>
      <c r="N782" s="248" t="s">
        <v>44</v>
      </c>
      <c r="O782" s="48"/>
      <c r="P782" s="212">
        <f>O782*H782</f>
        <v>0</v>
      </c>
      <c r="Q782" s="212">
        <v>0.0055999999999999999</v>
      </c>
      <c r="R782" s="212">
        <f>Q782*H782</f>
        <v>2.1646855999999999</v>
      </c>
      <c r="S782" s="212">
        <v>0</v>
      </c>
      <c r="T782" s="213">
        <f>S782*H782</f>
        <v>0</v>
      </c>
      <c r="AR782" s="25" t="s">
        <v>328</v>
      </c>
      <c r="AT782" s="25" t="s">
        <v>216</v>
      </c>
      <c r="AU782" s="25" t="s">
        <v>144</v>
      </c>
      <c r="AY782" s="25" t="s">
        <v>136</v>
      </c>
      <c r="BE782" s="214">
        <f>IF(N782="základní",J782,0)</f>
        <v>0</v>
      </c>
      <c r="BF782" s="214">
        <f>IF(N782="snížená",J782,0)</f>
        <v>0</v>
      </c>
      <c r="BG782" s="214">
        <f>IF(N782="zákl. přenesená",J782,0)</f>
        <v>0</v>
      </c>
      <c r="BH782" s="214">
        <f>IF(N782="sníž. přenesená",J782,0)</f>
        <v>0</v>
      </c>
      <c r="BI782" s="214">
        <f>IF(N782="nulová",J782,0)</f>
        <v>0</v>
      </c>
      <c r="BJ782" s="25" t="s">
        <v>144</v>
      </c>
      <c r="BK782" s="214">
        <f>ROUND(I782*H782,2)</f>
        <v>0</v>
      </c>
      <c r="BL782" s="25" t="s">
        <v>240</v>
      </c>
      <c r="BM782" s="25" t="s">
        <v>1155</v>
      </c>
    </row>
    <row r="783" s="11" customFormat="1">
      <c r="B783" s="215"/>
      <c r="D783" s="216" t="s">
        <v>146</v>
      </c>
      <c r="E783" s="217" t="s">
        <v>5</v>
      </c>
      <c r="F783" s="218" t="s">
        <v>854</v>
      </c>
      <c r="H783" s="217" t="s">
        <v>5</v>
      </c>
      <c r="I783" s="219"/>
      <c r="L783" s="215"/>
      <c r="M783" s="220"/>
      <c r="N783" s="221"/>
      <c r="O783" s="221"/>
      <c r="P783" s="221"/>
      <c r="Q783" s="221"/>
      <c r="R783" s="221"/>
      <c r="S783" s="221"/>
      <c r="T783" s="222"/>
      <c r="AT783" s="217" t="s">
        <v>146</v>
      </c>
      <c r="AU783" s="217" t="s">
        <v>144</v>
      </c>
      <c r="AV783" s="11" t="s">
        <v>17</v>
      </c>
      <c r="AW783" s="11" t="s">
        <v>35</v>
      </c>
      <c r="AX783" s="11" t="s">
        <v>72</v>
      </c>
      <c r="AY783" s="217" t="s">
        <v>136</v>
      </c>
    </row>
    <row r="784" s="12" customFormat="1">
      <c r="B784" s="223"/>
      <c r="D784" s="216" t="s">
        <v>146</v>
      </c>
      <c r="E784" s="224" t="s">
        <v>5</v>
      </c>
      <c r="F784" s="225" t="s">
        <v>1072</v>
      </c>
      <c r="H784" s="226">
        <v>416.10000000000002</v>
      </c>
      <c r="I784" s="227"/>
      <c r="L784" s="223"/>
      <c r="M784" s="228"/>
      <c r="N784" s="229"/>
      <c r="O784" s="229"/>
      <c r="P784" s="229"/>
      <c r="Q784" s="229"/>
      <c r="R784" s="229"/>
      <c r="S784" s="229"/>
      <c r="T784" s="230"/>
      <c r="AT784" s="224" t="s">
        <v>146</v>
      </c>
      <c r="AU784" s="224" t="s">
        <v>144</v>
      </c>
      <c r="AV784" s="12" t="s">
        <v>144</v>
      </c>
      <c r="AW784" s="12" t="s">
        <v>35</v>
      </c>
      <c r="AX784" s="12" t="s">
        <v>72</v>
      </c>
      <c r="AY784" s="224" t="s">
        <v>136</v>
      </c>
    </row>
    <row r="785" s="11" customFormat="1">
      <c r="B785" s="215"/>
      <c r="D785" s="216" t="s">
        <v>146</v>
      </c>
      <c r="E785" s="217" t="s">
        <v>5</v>
      </c>
      <c r="F785" s="218" t="s">
        <v>856</v>
      </c>
      <c r="H785" s="217" t="s">
        <v>5</v>
      </c>
      <c r="I785" s="219"/>
      <c r="L785" s="215"/>
      <c r="M785" s="220"/>
      <c r="N785" s="221"/>
      <c r="O785" s="221"/>
      <c r="P785" s="221"/>
      <c r="Q785" s="221"/>
      <c r="R785" s="221"/>
      <c r="S785" s="221"/>
      <c r="T785" s="222"/>
      <c r="AT785" s="217" t="s">
        <v>146</v>
      </c>
      <c r="AU785" s="217" t="s">
        <v>144</v>
      </c>
      <c r="AV785" s="11" t="s">
        <v>17</v>
      </c>
      <c r="AW785" s="11" t="s">
        <v>35</v>
      </c>
      <c r="AX785" s="11" t="s">
        <v>72</v>
      </c>
      <c r="AY785" s="217" t="s">
        <v>136</v>
      </c>
    </row>
    <row r="786" s="12" customFormat="1">
      <c r="B786" s="223"/>
      <c r="D786" s="216" t="s">
        <v>146</v>
      </c>
      <c r="E786" s="224" t="s">
        <v>5</v>
      </c>
      <c r="F786" s="225" t="s">
        <v>1073</v>
      </c>
      <c r="H786" s="226">
        <v>-37.128</v>
      </c>
      <c r="I786" s="227"/>
      <c r="L786" s="223"/>
      <c r="M786" s="228"/>
      <c r="N786" s="229"/>
      <c r="O786" s="229"/>
      <c r="P786" s="229"/>
      <c r="Q786" s="229"/>
      <c r="R786" s="229"/>
      <c r="S786" s="229"/>
      <c r="T786" s="230"/>
      <c r="AT786" s="224" t="s">
        <v>146</v>
      </c>
      <c r="AU786" s="224" t="s">
        <v>144</v>
      </c>
      <c r="AV786" s="12" t="s">
        <v>144</v>
      </c>
      <c r="AW786" s="12" t="s">
        <v>35</v>
      </c>
      <c r="AX786" s="12" t="s">
        <v>72</v>
      </c>
      <c r="AY786" s="224" t="s">
        <v>136</v>
      </c>
    </row>
    <row r="787" s="13" customFormat="1">
      <c r="B787" s="231"/>
      <c r="D787" s="216" t="s">
        <v>146</v>
      </c>
      <c r="E787" s="232" t="s">
        <v>5</v>
      </c>
      <c r="F787" s="233" t="s">
        <v>203</v>
      </c>
      <c r="H787" s="234">
        <v>378.97199999999998</v>
      </c>
      <c r="I787" s="235"/>
      <c r="L787" s="231"/>
      <c r="M787" s="236"/>
      <c r="N787" s="237"/>
      <c r="O787" s="237"/>
      <c r="P787" s="237"/>
      <c r="Q787" s="237"/>
      <c r="R787" s="237"/>
      <c r="S787" s="237"/>
      <c r="T787" s="238"/>
      <c r="AT787" s="232" t="s">
        <v>146</v>
      </c>
      <c r="AU787" s="232" t="s">
        <v>144</v>
      </c>
      <c r="AV787" s="13" t="s">
        <v>143</v>
      </c>
      <c r="AW787" s="13" t="s">
        <v>35</v>
      </c>
      <c r="AX787" s="13" t="s">
        <v>17</v>
      </c>
      <c r="AY787" s="232" t="s">
        <v>136</v>
      </c>
    </row>
    <row r="788" s="12" customFormat="1">
      <c r="B788" s="223"/>
      <c r="D788" s="216" t="s">
        <v>146</v>
      </c>
      <c r="F788" s="225" t="s">
        <v>1156</v>
      </c>
      <c r="H788" s="226">
        <v>386.55099999999999</v>
      </c>
      <c r="I788" s="227"/>
      <c r="L788" s="223"/>
      <c r="M788" s="228"/>
      <c r="N788" s="229"/>
      <c r="O788" s="229"/>
      <c r="P788" s="229"/>
      <c r="Q788" s="229"/>
      <c r="R788" s="229"/>
      <c r="S788" s="229"/>
      <c r="T788" s="230"/>
      <c r="AT788" s="224" t="s">
        <v>146</v>
      </c>
      <c r="AU788" s="224" t="s">
        <v>144</v>
      </c>
      <c r="AV788" s="12" t="s">
        <v>144</v>
      </c>
      <c r="AW788" s="12" t="s">
        <v>6</v>
      </c>
      <c r="AX788" s="12" t="s">
        <v>17</v>
      </c>
      <c r="AY788" s="224" t="s">
        <v>136</v>
      </c>
    </row>
    <row r="789" s="1" customFormat="1" ht="16.5" customHeight="1">
      <c r="B789" s="202"/>
      <c r="C789" s="239" t="s">
        <v>1157</v>
      </c>
      <c r="D789" s="239" t="s">
        <v>216</v>
      </c>
      <c r="E789" s="240" t="s">
        <v>1158</v>
      </c>
      <c r="F789" s="241" t="s">
        <v>1159</v>
      </c>
      <c r="G789" s="242" t="s">
        <v>141</v>
      </c>
      <c r="H789" s="243">
        <v>386.55099999999999</v>
      </c>
      <c r="I789" s="244"/>
      <c r="J789" s="245">
        <f>ROUND(I789*H789,2)</f>
        <v>0</v>
      </c>
      <c r="K789" s="241" t="s">
        <v>142</v>
      </c>
      <c r="L789" s="246"/>
      <c r="M789" s="247" t="s">
        <v>5</v>
      </c>
      <c r="N789" s="248" t="s">
        <v>44</v>
      </c>
      <c r="O789" s="48"/>
      <c r="P789" s="212">
        <f>O789*H789</f>
        <v>0</v>
      </c>
      <c r="Q789" s="212">
        <v>0.0048999999999999998</v>
      </c>
      <c r="R789" s="212">
        <f>Q789*H789</f>
        <v>1.8940998999999998</v>
      </c>
      <c r="S789" s="212">
        <v>0</v>
      </c>
      <c r="T789" s="213">
        <f>S789*H789</f>
        <v>0</v>
      </c>
      <c r="AR789" s="25" t="s">
        <v>328</v>
      </c>
      <c r="AT789" s="25" t="s">
        <v>216</v>
      </c>
      <c r="AU789" s="25" t="s">
        <v>144</v>
      </c>
      <c r="AY789" s="25" t="s">
        <v>136</v>
      </c>
      <c r="BE789" s="214">
        <f>IF(N789="základní",J789,0)</f>
        <v>0</v>
      </c>
      <c r="BF789" s="214">
        <f>IF(N789="snížená",J789,0)</f>
        <v>0</v>
      </c>
      <c r="BG789" s="214">
        <f>IF(N789="zákl. přenesená",J789,0)</f>
        <v>0</v>
      </c>
      <c r="BH789" s="214">
        <f>IF(N789="sníž. přenesená",J789,0)</f>
        <v>0</v>
      </c>
      <c r="BI789" s="214">
        <f>IF(N789="nulová",J789,0)</f>
        <v>0</v>
      </c>
      <c r="BJ789" s="25" t="s">
        <v>144</v>
      </c>
      <c r="BK789" s="214">
        <f>ROUND(I789*H789,2)</f>
        <v>0</v>
      </c>
      <c r="BL789" s="25" t="s">
        <v>240</v>
      </c>
      <c r="BM789" s="25" t="s">
        <v>1160</v>
      </c>
    </row>
    <row r="790" s="12" customFormat="1">
      <c r="B790" s="223"/>
      <c r="D790" s="216" t="s">
        <v>146</v>
      </c>
      <c r="F790" s="225" t="s">
        <v>1156</v>
      </c>
      <c r="H790" s="226">
        <v>386.55099999999999</v>
      </c>
      <c r="I790" s="227"/>
      <c r="L790" s="223"/>
      <c r="M790" s="228"/>
      <c r="N790" s="229"/>
      <c r="O790" s="229"/>
      <c r="P790" s="229"/>
      <c r="Q790" s="229"/>
      <c r="R790" s="229"/>
      <c r="S790" s="229"/>
      <c r="T790" s="230"/>
      <c r="AT790" s="224" t="s">
        <v>146</v>
      </c>
      <c r="AU790" s="224" t="s">
        <v>144</v>
      </c>
      <c r="AV790" s="12" t="s">
        <v>144</v>
      </c>
      <c r="AW790" s="12" t="s">
        <v>6</v>
      </c>
      <c r="AX790" s="12" t="s">
        <v>17</v>
      </c>
      <c r="AY790" s="224" t="s">
        <v>136</v>
      </c>
    </row>
    <row r="791" s="1" customFormat="1" ht="38.25" customHeight="1">
      <c r="B791" s="202"/>
      <c r="C791" s="203" t="s">
        <v>1161</v>
      </c>
      <c r="D791" s="203" t="s">
        <v>138</v>
      </c>
      <c r="E791" s="204" t="s">
        <v>1162</v>
      </c>
      <c r="F791" s="205" t="s">
        <v>1163</v>
      </c>
      <c r="G791" s="206" t="s">
        <v>141</v>
      </c>
      <c r="H791" s="207">
        <v>247.666</v>
      </c>
      <c r="I791" s="208"/>
      <c r="J791" s="209">
        <f>ROUND(I791*H791,2)</f>
        <v>0</v>
      </c>
      <c r="K791" s="205" t="s">
        <v>142</v>
      </c>
      <c r="L791" s="47"/>
      <c r="M791" s="210" t="s">
        <v>5</v>
      </c>
      <c r="N791" s="211" t="s">
        <v>44</v>
      </c>
      <c r="O791" s="48"/>
      <c r="P791" s="212">
        <f>O791*H791</f>
        <v>0</v>
      </c>
      <c r="Q791" s="212">
        <v>0.013140000000000001</v>
      </c>
      <c r="R791" s="212">
        <f>Q791*H791</f>
        <v>3.25433124</v>
      </c>
      <c r="S791" s="212">
        <v>0</v>
      </c>
      <c r="T791" s="213">
        <f>S791*H791</f>
        <v>0</v>
      </c>
      <c r="AR791" s="25" t="s">
        <v>240</v>
      </c>
      <c r="AT791" s="25" t="s">
        <v>138</v>
      </c>
      <c r="AU791" s="25" t="s">
        <v>144</v>
      </c>
      <c r="AY791" s="25" t="s">
        <v>136</v>
      </c>
      <c r="BE791" s="214">
        <f>IF(N791="základní",J791,0)</f>
        <v>0</v>
      </c>
      <c r="BF791" s="214">
        <f>IF(N791="snížená",J791,0)</f>
        <v>0</v>
      </c>
      <c r="BG791" s="214">
        <f>IF(N791="zákl. přenesená",J791,0)</f>
        <v>0</v>
      </c>
      <c r="BH791" s="214">
        <f>IF(N791="sníž. přenesená",J791,0)</f>
        <v>0</v>
      </c>
      <c r="BI791" s="214">
        <f>IF(N791="nulová",J791,0)</f>
        <v>0</v>
      </c>
      <c r="BJ791" s="25" t="s">
        <v>144</v>
      </c>
      <c r="BK791" s="214">
        <f>ROUND(I791*H791,2)</f>
        <v>0</v>
      </c>
      <c r="BL791" s="25" t="s">
        <v>240</v>
      </c>
      <c r="BM791" s="25" t="s">
        <v>1164</v>
      </c>
    </row>
    <row r="792" s="11" customFormat="1">
      <c r="B792" s="215"/>
      <c r="D792" s="216" t="s">
        <v>146</v>
      </c>
      <c r="E792" s="217" t="s">
        <v>5</v>
      </c>
      <c r="F792" s="218" t="s">
        <v>854</v>
      </c>
      <c r="H792" s="217" t="s">
        <v>5</v>
      </c>
      <c r="I792" s="219"/>
      <c r="L792" s="215"/>
      <c r="M792" s="220"/>
      <c r="N792" s="221"/>
      <c r="O792" s="221"/>
      <c r="P792" s="221"/>
      <c r="Q792" s="221"/>
      <c r="R792" s="221"/>
      <c r="S792" s="221"/>
      <c r="T792" s="222"/>
      <c r="AT792" s="217" t="s">
        <v>146</v>
      </c>
      <c r="AU792" s="217" t="s">
        <v>144</v>
      </c>
      <c r="AV792" s="11" t="s">
        <v>17</v>
      </c>
      <c r="AW792" s="11" t="s">
        <v>35</v>
      </c>
      <c r="AX792" s="11" t="s">
        <v>72</v>
      </c>
      <c r="AY792" s="217" t="s">
        <v>136</v>
      </c>
    </row>
    <row r="793" s="12" customFormat="1">
      <c r="B793" s="223"/>
      <c r="D793" s="216" t="s">
        <v>146</v>
      </c>
      <c r="E793" s="224" t="s">
        <v>5</v>
      </c>
      <c r="F793" s="225" t="s">
        <v>1146</v>
      </c>
      <c r="H793" s="226">
        <v>328.5</v>
      </c>
      <c r="I793" s="227"/>
      <c r="L793" s="223"/>
      <c r="M793" s="228"/>
      <c r="N793" s="229"/>
      <c r="O793" s="229"/>
      <c r="P793" s="229"/>
      <c r="Q793" s="229"/>
      <c r="R793" s="229"/>
      <c r="S793" s="229"/>
      <c r="T793" s="230"/>
      <c r="AT793" s="224" t="s">
        <v>146</v>
      </c>
      <c r="AU793" s="224" t="s">
        <v>144</v>
      </c>
      <c r="AV793" s="12" t="s">
        <v>144</v>
      </c>
      <c r="AW793" s="12" t="s">
        <v>35</v>
      </c>
      <c r="AX793" s="12" t="s">
        <v>72</v>
      </c>
      <c r="AY793" s="224" t="s">
        <v>136</v>
      </c>
    </row>
    <row r="794" s="11" customFormat="1">
      <c r="B794" s="215"/>
      <c r="D794" s="216" t="s">
        <v>146</v>
      </c>
      <c r="E794" s="217" t="s">
        <v>5</v>
      </c>
      <c r="F794" s="218" t="s">
        <v>856</v>
      </c>
      <c r="H794" s="217" t="s">
        <v>5</v>
      </c>
      <c r="I794" s="219"/>
      <c r="L794" s="215"/>
      <c r="M794" s="220"/>
      <c r="N794" s="221"/>
      <c r="O794" s="221"/>
      <c r="P794" s="221"/>
      <c r="Q794" s="221"/>
      <c r="R794" s="221"/>
      <c r="S794" s="221"/>
      <c r="T794" s="222"/>
      <c r="AT794" s="217" t="s">
        <v>146</v>
      </c>
      <c r="AU794" s="217" t="s">
        <v>144</v>
      </c>
      <c r="AV794" s="11" t="s">
        <v>17</v>
      </c>
      <c r="AW794" s="11" t="s">
        <v>35</v>
      </c>
      <c r="AX794" s="11" t="s">
        <v>72</v>
      </c>
      <c r="AY794" s="217" t="s">
        <v>136</v>
      </c>
    </row>
    <row r="795" s="12" customFormat="1">
      <c r="B795" s="223"/>
      <c r="D795" s="216" t="s">
        <v>146</v>
      </c>
      <c r="E795" s="224" t="s">
        <v>5</v>
      </c>
      <c r="F795" s="225" t="s">
        <v>1073</v>
      </c>
      <c r="H795" s="226">
        <v>-37.128</v>
      </c>
      <c r="I795" s="227"/>
      <c r="L795" s="223"/>
      <c r="M795" s="228"/>
      <c r="N795" s="229"/>
      <c r="O795" s="229"/>
      <c r="P795" s="229"/>
      <c r="Q795" s="229"/>
      <c r="R795" s="229"/>
      <c r="S795" s="229"/>
      <c r="T795" s="230"/>
      <c r="AT795" s="224" t="s">
        <v>146</v>
      </c>
      <c r="AU795" s="224" t="s">
        <v>144</v>
      </c>
      <c r="AV795" s="12" t="s">
        <v>144</v>
      </c>
      <c r="AW795" s="12" t="s">
        <v>35</v>
      </c>
      <c r="AX795" s="12" t="s">
        <v>72</v>
      </c>
      <c r="AY795" s="224" t="s">
        <v>136</v>
      </c>
    </row>
    <row r="796" s="14" customFormat="1">
      <c r="B796" s="249"/>
      <c r="D796" s="216" t="s">
        <v>146</v>
      </c>
      <c r="E796" s="250" t="s">
        <v>5</v>
      </c>
      <c r="F796" s="251" t="s">
        <v>505</v>
      </c>
      <c r="H796" s="252">
        <v>291.37200000000001</v>
      </c>
      <c r="I796" s="253"/>
      <c r="L796" s="249"/>
      <c r="M796" s="254"/>
      <c r="N796" s="255"/>
      <c r="O796" s="255"/>
      <c r="P796" s="255"/>
      <c r="Q796" s="255"/>
      <c r="R796" s="255"/>
      <c r="S796" s="255"/>
      <c r="T796" s="256"/>
      <c r="AT796" s="250" t="s">
        <v>146</v>
      </c>
      <c r="AU796" s="250" t="s">
        <v>144</v>
      </c>
      <c r="AV796" s="14" t="s">
        <v>155</v>
      </c>
      <c r="AW796" s="14" t="s">
        <v>35</v>
      </c>
      <c r="AX796" s="14" t="s">
        <v>72</v>
      </c>
      <c r="AY796" s="250" t="s">
        <v>136</v>
      </c>
    </row>
    <row r="797" s="11" customFormat="1">
      <c r="B797" s="215"/>
      <c r="D797" s="216" t="s">
        <v>146</v>
      </c>
      <c r="E797" s="217" t="s">
        <v>5</v>
      </c>
      <c r="F797" s="218" t="s">
        <v>1165</v>
      </c>
      <c r="H797" s="217" t="s">
        <v>5</v>
      </c>
      <c r="I797" s="219"/>
      <c r="L797" s="215"/>
      <c r="M797" s="220"/>
      <c r="N797" s="221"/>
      <c r="O797" s="221"/>
      <c r="P797" s="221"/>
      <c r="Q797" s="221"/>
      <c r="R797" s="221"/>
      <c r="S797" s="221"/>
      <c r="T797" s="222"/>
      <c r="AT797" s="217" t="s">
        <v>146</v>
      </c>
      <c r="AU797" s="217" t="s">
        <v>144</v>
      </c>
      <c r="AV797" s="11" t="s">
        <v>17</v>
      </c>
      <c r="AW797" s="11" t="s">
        <v>35</v>
      </c>
      <c r="AX797" s="11" t="s">
        <v>72</v>
      </c>
      <c r="AY797" s="217" t="s">
        <v>136</v>
      </c>
    </row>
    <row r="798" s="12" customFormat="1">
      <c r="B798" s="223"/>
      <c r="D798" s="216" t="s">
        <v>146</v>
      </c>
      <c r="E798" s="224" t="s">
        <v>5</v>
      </c>
      <c r="F798" s="225" t="s">
        <v>1166</v>
      </c>
      <c r="H798" s="226">
        <v>-43.706000000000003</v>
      </c>
      <c r="I798" s="227"/>
      <c r="L798" s="223"/>
      <c r="M798" s="228"/>
      <c r="N798" s="229"/>
      <c r="O798" s="229"/>
      <c r="P798" s="229"/>
      <c r="Q798" s="229"/>
      <c r="R798" s="229"/>
      <c r="S798" s="229"/>
      <c r="T798" s="230"/>
      <c r="AT798" s="224" t="s">
        <v>146</v>
      </c>
      <c r="AU798" s="224" t="s">
        <v>144</v>
      </c>
      <c r="AV798" s="12" t="s">
        <v>144</v>
      </c>
      <c r="AW798" s="12" t="s">
        <v>35</v>
      </c>
      <c r="AX798" s="12" t="s">
        <v>72</v>
      </c>
      <c r="AY798" s="224" t="s">
        <v>136</v>
      </c>
    </row>
    <row r="799" s="13" customFormat="1">
      <c r="B799" s="231"/>
      <c r="D799" s="216" t="s">
        <v>146</v>
      </c>
      <c r="E799" s="232" t="s">
        <v>5</v>
      </c>
      <c r="F799" s="233" t="s">
        <v>203</v>
      </c>
      <c r="H799" s="234">
        <v>247.666</v>
      </c>
      <c r="I799" s="235"/>
      <c r="L799" s="231"/>
      <c r="M799" s="236"/>
      <c r="N799" s="237"/>
      <c r="O799" s="237"/>
      <c r="P799" s="237"/>
      <c r="Q799" s="237"/>
      <c r="R799" s="237"/>
      <c r="S799" s="237"/>
      <c r="T799" s="238"/>
      <c r="AT799" s="232" t="s">
        <v>146</v>
      </c>
      <c r="AU799" s="232" t="s">
        <v>144</v>
      </c>
      <c r="AV799" s="13" t="s">
        <v>143</v>
      </c>
      <c r="AW799" s="13" t="s">
        <v>35</v>
      </c>
      <c r="AX799" s="13" t="s">
        <v>17</v>
      </c>
      <c r="AY799" s="232" t="s">
        <v>136</v>
      </c>
    </row>
    <row r="800" s="1" customFormat="1" ht="38.25" customHeight="1">
      <c r="B800" s="202"/>
      <c r="C800" s="203" t="s">
        <v>1167</v>
      </c>
      <c r="D800" s="203" t="s">
        <v>138</v>
      </c>
      <c r="E800" s="204" t="s">
        <v>1168</v>
      </c>
      <c r="F800" s="205" t="s">
        <v>1169</v>
      </c>
      <c r="G800" s="206" t="s">
        <v>141</v>
      </c>
      <c r="H800" s="207">
        <v>43.706000000000003</v>
      </c>
      <c r="I800" s="208"/>
      <c r="J800" s="209">
        <f>ROUND(I800*H800,2)</f>
        <v>0</v>
      </c>
      <c r="K800" s="205" t="s">
        <v>142</v>
      </c>
      <c r="L800" s="47"/>
      <c r="M800" s="210" t="s">
        <v>5</v>
      </c>
      <c r="N800" s="211" t="s">
        <v>44</v>
      </c>
      <c r="O800" s="48"/>
      <c r="P800" s="212">
        <f>O800*H800</f>
        <v>0</v>
      </c>
      <c r="Q800" s="212">
        <v>0.013140000000000001</v>
      </c>
      <c r="R800" s="212">
        <f>Q800*H800</f>
        <v>0.57429684000000003</v>
      </c>
      <c r="S800" s="212">
        <v>0</v>
      </c>
      <c r="T800" s="213">
        <f>S800*H800</f>
        <v>0</v>
      </c>
      <c r="AR800" s="25" t="s">
        <v>240</v>
      </c>
      <c r="AT800" s="25" t="s">
        <v>138</v>
      </c>
      <c r="AU800" s="25" t="s">
        <v>144</v>
      </c>
      <c r="AY800" s="25" t="s">
        <v>136</v>
      </c>
      <c r="BE800" s="214">
        <f>IF(N800="základní",J800,0)</f>
        <v>0</v>
      </c>
      <c r="BF800" s="214">
        <f>IF(N800="snížená",J800,0)</f>
        <v>0</v>
      </c>
      <c r="BG800" s="214">
        <f>IF(N800="zákl. přenesená",J800,0)</f>
        <v>0</v>
      </c>
      <c r="BH800" s="214">
        <f>IF(N800="sníž. přenesená",J800,0)</f>
        <v>0</v>
      </c>
      <c r="BI800" s="214">
        <f>IF(N800="nulová",J800,0)</f>
        <v>0</v>
      </c>
      <c r="BJ800" s="25" t="s">
        <v>144</v>
      </c>
      <c r="BK800" s="214">
        <f>ROUND(I800*H800,2)</f>
        <v>0</v>
      </c>
      <c r="BL800" s="25" t="s">
        <v>240</v>
      </c>
      <c r="BM800" s="25" t="s">
        <v>1170</v>
      </c>
    </row>
    <row r="801" s="11" customFormat="1">
      <c r="B801" s="215"/>
      <c r="D801" s="216" t="s">
        <v>146</v>
      </c>
      <c r="E801" s="217" t="s">
        <v>5</v>
      </c>
      <c r="F801" s="218" t="s">
        <v>1171</v>
      </c>
      <c r="H801" s="217" t="s">
        <v>5</v>
      </c>
      <c r="I801" s="219"/>
      <c r="L801" s="215"/>
      <c r="M801" s="220"/>
      <c r="N801" s="221"/>
      <c r="O801" s="221"/>
      <c r="P801" s="221"/>
      <c r="Q801" s="221"/>
      <c r="R801" s="221"/>
      <c r="S801" s="221"/>
      <c r="T801" s="222"/>
      <c r="AT801" s="217" t="s">
        <v>146</v>
      </c>
      <c r="AU801" s="217" t="s">
        <v>144</v>
      </c>
      <c r="AV801" s="11" t="s">
        <v>17</v>
      </c>
      <c r="AW801" s="11" t="s">
        <v>35</v>
      </c>
      <c r="AX801" s="11" t="s">
        <v>72</v>
      </c>
      <c r="AY801" s="217" t="s">
        <v>136</v>
      </c>
    </row>
    <row r="802" s="12" customFormat="1">
      <c r="B802" s="223"/>
      <c r="D802" s="216" t="s">
        <v>146</v>
      </c>
      <c r="E802" s="224" t="s">
        <v>5</v>
      </c>
      <c r="F802" s="225" t="s">
        <v>1172</v>
      </c>
      <c r="H802" s="226">
        <v>43.706000000000003</v>
      </c>
      <c r="I802" s="227"/>
      <c r="L802" s="223"/>
      <c r="M802" s="228"/>
      <c r="N802" s="229"/>
      <c r="O802" s="229"/>
      <c r="P802" s="229"/>
      <c r="Q802" s="229"/>
      <c r="R802" s="229"/>
      <c r="S802" s="229"/>
      <c r="T802" s="230"/>
      <c r="AT802" s="224" t="s">
        <v>146</v>
      </c>
      <c r="AU802" s="224" t="s">
        <v>144</v>
      </c>
      <c r="AV802" s="12" t="s">
        <v>144</v>
      </c>
      <c r="AW802" s="12" t="s">
        <v>35</v>
      </c>
      <c r="AX802" s="12" t="s">
        <v>17</v>
      </c>
      <c r="AY802" s="224" t="s">
        <v>136</v>
      </c>
    </row>
    <row r="803" s="1" customFormat="1" ht="38.25" customHeight="1">
      <c r="B803" s="202"/>
      <c r="C803" s="203" t="s">
        <v>1173</v>
      </c>
      <c r="D803" s="203" t="s">
        <v>138</v>
      </c>
      <c r="E803" s="204" t="s">
        <v>1174</v>
      </c>
      <c r="F803" s="205" t="s">
        <v>1175</v>
      </c>
      <c r="G803" s="206" t="s">
        <v>141</v>
      </c>
      <c r="H803" s="207">
        <v>562</v>
      </c>
      <c r="I803" s="208"/>
      <c r="J803" s="209">
        <f>ROUND(I803*H803,2)</f>
        <v>0</v>
      </c>
      <c r="K803" s="205" t="s">
        <v>142</v>
      </c>
      <c r="L803" s="47"/>
      <c r="M803" s="210" t="s">
        <v>5</v>
      </c>
      <c r="N803" s="211" t="s">
        <v>44</v>
      </c>
      <c r="O803" s="48"/>
      <c r="P803" s="212">
        <f>O803*H803</f>
        <v>0</v>
      </c>
      <c r="Q803" s="212">
        <v>0</v>
      </c>
      <c r="R803" s="212">
        <f>Q803*H803</f>
        <v>0</v>
      </c>
      <c r="S803" s="212">
        <v>0.01721</v>
      </c>
      <c r="T803" s="213">
        <f>S803*H803</f>
        <v>9.6720199999999998</v>
      </c>
      <c r="AR803" s="25" t="s">
        <v>240</v>
      </c>
      <c r="AT803" s="25" t="s">
        <v>138</v>
      </c>
      <c r="AU803" s="25" t="s">
        <v>144</v>
      </c>
      <c r="AY803" s="25" t="s">
        <v>136</v>
      </c>
      <c r="BE803" s="214">
        <f>IF(N803="základní",J803,0)</f>
        <v>0</v>
      </c>
      <c r="BF803" s="214">
        <f>IF(N803="snížená",J803,0)</f>
        <v>0</v>
      </c>
      <c r="BG803" s="214">
        <f>IF(N803="zákl. přenesená",J803,0)</f>
        <v>0</v>
      </c>
      <c r="BH803" s="214">
        <f>IF(N803="sníž. přenesená",J803,0)</f>
        <v>0</v>
      </c>
      <c r="BI803" s="214">
        <f>IF(N803="nulová",J803,0)</f>
        <v>0</v>
      </c>
      <c r="BJ803" s="25" t="s">
        <v>144</v>
      </c>
      <c r="BK803" s="214">
        <f>ROUND(I803*H803,2)</f>
        <v>0</v>
      </c>
      <c r="BL803" s="25" t="s">
        <v>240</v>
      </c>
      <c r="BM803" s="25" t="s">
        <v>1176</v>
      </c>
    </row>
    <row r="804" s="12" customFormat="1">
      <c r="B804" s="223"/>
      <c r="D804" s="216" t="s">
        <v>146</v>
      </c>
      <c r="E804" s="224" t="s">
        <v>5</v>
      </c>
      <c r="F804" s="225" t="s">
        <v>619</v>
      </c>
      <c r="H804" s="226">
        <v>562</v>
      </c>
      <c r="I804" s="227"/>
      <c r="L804" s="223"/>
      <c r="M804" s="228"/>
      <c r="N804" s="229"/>
      <c r="O804" s="229"/>
      <c r="P804" s="229"/>
      <c r="Q804" s="229"/>
      <c r="R804" s="229"/>
      <c r="S804" s="229"/>
      <c r="T804" s="230"/>
      <c r="AT804" s="224" t="s">
        <v>146</v>
      </c>
      <c r="AU804" s="224" t="s">
        <v>144</v>
      </c>
      <c r="AV804" s="12" t="s">
        <v>144</v>
      </c>
      <c r="AW804" s="12" t="s">
        <v>35</v>
      </c>
      <c r="AX804" s="12" t="s">
        <v>17</v>
      </c>
      <c r="AY804" s="224" t="s">
        <v>136</v>
      </c>
    </row>
    <row r="805" s="1" customFormat="1" ht="38.25" customHeight="1">
      <c r="B805" s="202"/>
      <c r="C805" s="203" t="s">
        <v>1177</v>
      </c>
      <c r="D805" s="203" t="s">
        <v>138</v>
      </c>
      <c r="E805" s="204" t="s">
        <v>1178</v>
      </c>
      <c r="F805" s="205" t="s">
        <v>1179</v>
      </c>
      <c r="G805" s="206" t="s">
        <v>141</v>
      </c>
      <c r="H805" s="207">
        <v>477.69999999999999</v>
      </c>
      <c r="I805" s="208"/>
      <c r="J805" s="209">
        <f>ROUND(I805*H805,2)</f>
        <v>0</v>
      </c>
      <c r="K805" s="205" t="s">
        <v>142</v>
      </c>
      <c r="L805" s="47"/>
      <c r="M805" s="210" t="s">
        <v>5</v>
      </c>
      <c r="N805" s="211" t="s">
        <v>44</v>
      </c>
      <c r="O805" s="48"/>
      <c r="P805" s="212">
        <f>O805*H805</f>
        <v>0</v>
      </c>
      <c r="Q805" s="212">
        <v>0.01379</v>
      </c>
      <c r="R805" s="212">
        <f>Q805*H805</f>
        <v>6.5874829999999998</v>
      </c>
      <c r="S805" s="212">
        <v>0</v>
      </c>
      <c r="T805" s="213">
        <f>S805*H805</f>
        <v>0</v>
      </c>
      <c r="AR805" s="25" t="s">
        <v>240</v>
      </c>
      <c r="AT805" s="25" t="s">
        <v>138</v>
      </c>
      <c r="AU805" s="25" t="s">
        <v>144</v>
      </c>
      <c r="AY805" s="25" t="s">
        <v>136</v>
      </c>
      <c r="BE805" s="214">
        <f>IF(N805="základní",J805,0)</f>
        <v>0</v>
      </c>
      <c r="BF805" s="214">
        <f>IF(N805="snížená",J805,0)</f>
        <v>0</v>
      </c>
      <c r="BG805" s="214">
        <f>IF(N805="zákl. přenesená",J805,0)</f>
        <v>0</v>
      </c>
      <c r="BH805" s="214">
        <f>IF(N805="sníž. přenesená",J805,0)</f>
        <v>0</v>
      </c>
      <c r="BI805" s="214">
        <f>IF(N805="nulová",J805,0)</f>
        <v>0</v>
      </c>
      <c r="BJ805" s="25" t="s">
        <v>144</v>
      </c>
      <c r="BK805" s="214">
        <f>ROUND(I805*H805,2)</f>
        <v>0</v>
      </c>
      <c r="BL805" s="25" t="s">
        <v>240</v>
      </c>
      <c r="BM805" s="25" t="s">
        <v>1180</v>
      </c>
    </row>
    <row r="806" s="12" customFormat="1">
      <c r="B806" s="223"/>
      <c r="D806" s="216" t="s">
        <v>146</v>
      </c>
      <c r="E806" s="224" t="s">
        <v>5</v>
      </c>
      <c r="F806" s="225" t="s">
        <v>619</v>
      </c>
      <c r="H806" s="226">
        <v>562</v>
      </c>
      <c r="I806" s="227"/>
      <c r="L806" s="223"/>
      <c r="M806" s="228"/>
      <c r="N806" s="229"/>
      <c r="O806" s="229"/>
      <c r="P806" s="229"/>
      <c r="Q806" s="229"/>
      <c r="R806" s="229"/>
      <c r="S806" s="229"/>
      <c r="T806" s="230"/>
      <c r="AT806" s="224" t="s">
        <v>146</v>
      </c>
      <c r="AU806" s="224" t="s">
        <v>144</v>
      </c>
      <c r="AV806" s="12" t="s">
        <v>144</v>
      </c>
      <c r="AW806" s="12" t="s">
        <v>35</v>
      </c>
      <c r="AX806" s="12" t="s">
        <v>72</v>
      </c>
      <c r="AY806" s="224" t="s">
        <v>136</v>
      </c>
    </row>
    <row r="807" s="11" customFormat="1">
      <c r="B807" s="215"/>
      <c r="D807" s="216" t="s">
        <v>146</v>
      </c>
      <c r="E807" s="217" t="s">
        <v>5</v>
      </c>
      <c r="F807" s="218" t="s">
        <v>1171</v>
      </c>
      <c r="H807" s="217" t="s">
        <v>5</v>
      </c>
      <c r="I807" s="219"/>
      <c r="L807" s="215"/>
      <c r="M807" s="220"/>
      <c r="N807" s="221"/>
      <c r="O807" s="221"/>
      <c r="P807" s="221"/>
      <c r="Q807" s="221"/>
      <c r="R807" s="221"/>
      <c r="S807" s="221"/>
      <c r="T807" s="222"/>
      <c r="AT807" s="217" t="s">
        <v>146</v>
      </c>
      <c r="AU807" s="217" t="s">
        <v>144</v>
      </c>
      <c r="AV807" s="11" t="s">
        <v>17</v>
      </c>
      <c r="AW807" s="11" t="s">
        <v>35</v>
      </c>
      <c r="AX807" s="11" t="s">
        <v>72</v>
      </c>
      <c r="AY807" s="217" t="s">
        <v>136</v>
      </c>
    </row>
    <row r="808" s="12" customFormat="1">
      <c r="B808" s="223"/>
      <c r="D808" s="216" t="s">
        <v>146</v>
      </c>
      <c r="E808" s="224" t="s">
        <v>5</v>
      </c>
      <c r="F808" s="225" t="s">
        <v>1181</v>
      </c>
      <c r="H808" s="226">
        <v>-84.299999999999997</v>
      </c>
      <c r="I808" s="227"/>
      <c r="L808" s="223"/>
      <c r="M808" s="228"/>
      <c r="N808" s="229"/>
      <c r="O808" s="229"/>
      <c r="P808" s="229"/>
      <c r="Q808" s="229"/>
      <c r="R808" s="229"/>
      <c r="S808" s="229"/>
      <c r="T808" s="230"/>
      <c r="AT808" s="224" t="s">
        <v>146</v>
      </c>
      <c r="AU808" s="224" t="s">
        <v>144</v>
      </c>
      <c r="AV808" s="12" t="s">
        <v>144</v>
      </c>
      <c r="AW808" s="12" t="s">
        <v>35</v>
      </c>
      <c r="AX808" s="12" t="s">
        <v>72</v>
      </c>
      <c r="AY808" s="224" t="s">
        <v>136</v>
      </c>
    </row>
    <row r="809" s="13" customFormat="1">
      <c r="B809" s="231"/>
      <c r="D809" s="216" t="s">
        <v>146</v>
      </c>
      <c r="E809" s="232" t="s">
        <v>5</v>
      </c>
      <c r="F809" s="233" t="s">
        <v>203</v>
      </c>
      <c r="H809" s="234">
        <v>477.69999999999999</v>
      </c>
      <c r="I809" s="235"/>
      <c r="L809" s="231"/>
      <c r="M809" s="236"/>
      <c r="N809" s="237"/>
      <c r="O809" s="237"/>
      <c r="P809" s="237"/>
      <c r="Q809" s="237"/>
      <c r="R809" s="237"/>
      <c r="S809" s="237"/>
      <c r="T809" s="238"/>
      <c r="AT809" s="232" t="s">
        <v>146</v>
      </c>
      <c r="AU809" s="232" t="s">
        <v>144</v>
      </c>
      <c r="AV809" s="13" t="s">
        <v>143</v>
      </c>
      <c r="AW809" s="13" t="s">
        <v>35</v>
      </c>
      <c r="AX809" s="13" t="s">
        <v>17</v>
      </c>
      <c r="AY809" s="232" t="s">
        <v>136</v>
      </c>
    </row>
    <row r="810" s="1" customFormat="1" ht="38.25" customHeight="1">
      <c r="B810" s="202"/>
      <c r="C810" s="203" t="s">
        <v>1182</v>
      </c>
      <c r="D810" s="203" t="s">
        <v>138</v>
      </c>
      <c r="E810" s="204" t="s">
        <v>1183</v>
      </c>
      <c r="F810" s="205" t="s">
        <v>1184</v>
      </c>
      <c r="G810" s="206" t="s">
        <v>141</v>
      </c>
      <c r="H810" s="207">
        <v>84.299999999999997</v>
      </c>
      <c r="I810" s="208"/>
      <c r="J810" s="209">
        <f>ROUND(I810*H810,2)</f>
        <v>0</v>
      </c>
      <c r="K810" s="205" t="s">
        <v>142</v>
      </c>
      <c r="L810" s="47"/>
      <c r="M810" s="210" t="s">
        <v>5</v>
      </c>
      <c r="N810" s="211" t="s">
        <v>44</v>
      </c>
      <c r="O810" s="48"/>
      <c r="P810" s="212">
        <f>O810*H810</f>
        <v>0</v>
      </c>
      <c r="Q810" s="212">
        <v>0.01379</v>
      </c>
      <c r="R810" s="212">
        <f>Q810*H810</f>
        <v>1.1624969999999999</v>
      </c>
      <c r="S810" s="212">
        <v>0</v>
      </c>
      <c r="T810" s="213">
        <f>S810*H810</f>
        <v>0</v>
      </c>
      <c r="AR810" s="25" t="s">
        <v>240</v>
      </c>
      <c r="AT810" s="25" t="s">
        <v>138</v>
      </c>
      <c r="AU810" s="25" t="s">
        <v>144</v>
      </c>
      <c r="AY810" s="25" t="s">
        <v>136</v>
      </c>
      <c r="BE810" s="214">
        <f>IF(N810="základní",J810,0)</f>
        <v>0</v>
      </c>
      <c r="BF810" s="214">
        <f>IF(N810="snížená",J810,0)</f>
        <v>0</v>
      </c>
      <c r="BG810" s="214">
        <f>IF(N810="zákl. přenesená",J810,0)</f>
        <v>0</v>
      </c>
      <c r="BH810" s="214">
        <f>IF(N810="sníž. přenesená",J810,0)</f>
        <v>0</v>
      </c>
      <c r="BI810" s="214">
        <f>IF(N810="nulová",J810,0)</f>
        <v>0</v>
      </c>
      <c r="BJ810" s="25" t="s">
        <v>144</v>
      </c>
      <c r="BK810" s="214">
        <f>ROUND(I810*H810,2)</f>
        <v>0</v>
      </c>
      <c r="BL810" s="25" t="s">
        <v>240</v>
      </c>
      <c r="BM810" s="25" t="s">
        <v>1185</v>
      </c>
    </row>
    <row r="811" s="11" customFormat="1">
      <c r="B811" s="215"/>
      <c r="D811" s="216" t="s">
        <v>146</v>
      </c>
      <c r="E811" s="217" t="s">
        <v>5</v>
      </c>
      <c r="F811" s="218" t="s">
        <v>1171</v>
      </c>
      <c r="H811" s="217" t="s">
        <v>5</v>
      </c>
      <c r="I811" s="219"/>
      <c r="L811" s="215"/>
      <c r="M811" s="220"/>
      <c r="N811" s="221"/>
      <c r="O811" s="221"/>
      <c r="P811" s="221"/>
      <c r="Q811" s="221"/>
      <c r="R811" s="221"/>
      <c r="S811" s="221"/>
      <c r="T811" s="222"/>
      <c r="AT811" s="217" t="s">
        <v>146</v>
      </c>
      <c r="AU811" s="217" t="s">
        <v>144</v>
      </c>
      <c r="AV811" s="11" t="s">
        <v>17</v>
      </c>
      <c r="AW811" s="11" t="s">
        <v>35</v>
      </c>
      <c r="AX811" s="11" t="s">
        <v>72</v>
      </c>
      <c r="AY811" s="217" t="s">
        <v>136</v>
      </c>
    </row>
    <row r="812" s="12" customFormat="1">
      <c r="B812" s="223"/>
      <c r="D812" s="216" t="s">
        <v>146</v>
      </c>
      <c r="E812" s="224" t="s">
        <v>5</v>
      </c>
      <c r="F812" s="225" t="s">
        <v>1186</v>
      </c>
      <c r="H812" s="226">
        <v>84.299999999999997</v>
      </c>
      <c r="I812" s="227"/>
      <c r="L812" s="223"/>
      <c r="M812" s="228"/>
      <c r="N812" s="229"/>
      <c r="O812" s="229"/>
      <c r="P812" s="229"/>
      <c r="Q812" s="229"/>
      <c r="R812" s="229"/>
      <c r="S812" s="229"/>
      <c r="T812" s="230"/>
      <c r="AT812" s="224" t="s">
        <v>146</v>
      </c>
      <c r="AU812" s="224" t="s">
        <v>144</v>
      </c>
      <c r="AV812" s="12" t="s">
        <v>144</v>
      </c>
      <c r="AW812" s="12" t="s">
        <v>35</v>
      </c>
      <c r="AX812" s="12" t="s">
        <v>72</v>
      </c>
      <c r="AY812" s="224" t="s">
        <v>136</v>
      </c>
    </row>
    <row r="813" s="13" customFormat="1">
      <c r="B813" s="231"/>
      <c r="D813" s="216" t="s">
        <v>146</v>
      </c>
      <c r="E813" s="232" t="s">
        <v>5</v>
      </c>
      <c r="F813" s="233" t="s">
        <v>203</v>
      </c>
      <c r="H813" s="234">
        <v>84.299999999999997</v>
      </c>
      <c r="I813" s="235"/>
      <c r="L813" s="231"/>
      <c r="M813" s="236"/>
      <c r="N813" s="237"/>
      <c r="O813" s="237"/>
      <c r="P813" s="237"/>
      <c r="Q813" s="237"/>
      <c r="R813" s="237"/>
      <c r="S813" s="237"/>
      <c r="T813" s="238"/>
      <c r="AT813" s="232" t="s">
        <v>146</v>
      </c>
      <c r="AU813" s="232" t="s">
        <v>144</v>
      </c>
      <c r="AV813" s="13" t="s">
        <v>143</v>
      </c>
      <c r="AW813" s="13" t="s">
        <v>35</v>
      </c>
      <c r="AX813" s="13" t="s">
        <v>17</v>
      </c>
      <c r="AY813" s="232" t="s">
        <v>136</v>
      </c>
    </row>
    <row r="814" s="1" customFormat="1" ht="25.5" customHeight="1">
      <c r="B814" s="202"/>
      <c r="C814" s="203" t="s">
        <v>1187</v>
      </c>
      <c r="D814" s="203" t="s">
        <v>138</v>
      </c>
      <c r="E814" s="204" t="s">
        <v>1148</v>
      </c>
      <c r="F814" s="205" t="s">
        <v>1149</v>
      </c>
      <c r="G814" s="206" t="s">
        <v>141</v>
      </c>
      <c r="H814" s="207">
        <v>1124</v>
      </c>
      <c r="I814" s="208"/>
      <c r="J814" s="209">
        <f>ROUND(I814*H814,2)</f>
        <v>0</v>
      </c>
      <c r="K814" s="205" t="s">
        <v>142</v>
      </c>
      <c r="L814" s="47"/>
      <c r="M814" s="210" t="s">
        <v>5</v>
      </c>
      <c r="N814" s="211" t="s">
        <v>44</v>
      </c>
      <c r="O814" s="48"/>
      <c r="P814" s="212">
        <f>O814*H814</f>
        <v>0</v>
      </c>
      <c r="Q814" s="212">
        <v>0</v>
      </c>
      <c r="R814" s="212">
        <f>Q814*H814</f>
        <v>0</v>
      </c>
      <c r="S814" s="212">
        <v>0</v>
      </c>
      <c r="T814" s="213">
        <f>S814*H814</f>
        <v>0</v>
      </c>
      <c r="AR814" s="25" t="s">
        <v>240</v>
      </c>
      <c r="AT814" s="25" t="s">
        <v>138</v>
      </c>
      <c r="AU814" s="25" t="s">
        <v>144</v>
      </c>
      <c r="AY814" s="25" t="s">
        <v>136</v>
      </c>
      <c r="BE814" s="214">
        <f>IF(N814="základní",J814,0)</f>
        <v>0</v>
      </c>
      <c r="BF814" s="214">
        <f>IF(N814="snížená",J814,0)</f>
        <v>0</v>
      </c>
      <c r="BG814" s="214">
        <f>IF(N814="zákl. přenesená",J814,0)</f>
        <v>0</v>
      </c>
      <c r="BH814" s="214">
        <f>IF(N814="sníž. přenesená",J814,0)</f>
        <v>0</v>
      </c>
      <c r="BI814" s="214">
        <f>IF(N814="nulová",J814,0)</f>
        <v>0</v>
      </c>
      <c r="BJ814" s="25" t="s">
        <v>144</v>
      </c>
      <c r="BK814" s="214">
        <f>ROUND(I814*H814,2)</f>
        <v>0</v>
      </c>
      <c r="BL814" s="25" t="s">
        <v>240</v>
      </c>
      <c r="BM814" s="25" t="s">
        <v>1188</v>
      </c>
    </row>
    <row r="815" s="11" customFormat="1">
      <c r="B815" s="215"/>
      <c r="D815" s="216" t="s">
        <v>146</v>
      </c>
      <c r="E815" s="217" t="s">
        <v>5</v>
      </c>
      <c r="F815" s="218" t="s">
        <v>1189</v>
      </c>
      <c r="H815" s="217" t="s">
        <v>5</v>
      </c>
      <c r="I815" s="219"/>
      <c r="L815" s="215"/>
      <c r="M815" s="220"/>
      <c r="N815" s="221"/>
      <c r="O815" s="221"/>
      <c r="P815" s="221"/>
      <c r="Q815" s="221"/>
      <c r="R815" s="221"/>
      <c r="S815" s="221"/>
      <c r="T815" s="222"/>
      <c r="AT815" s="217" t="s">
        <v>146</v>
      </c>
      <c r="AU815" s="217" t="s">
        <v>144</v>
      </c>
      <c r="AV815" s="11" t="s">
        <v>17</v>
      </c>
      <c r="AW815" s="11" t="s">
        <v>35</v>
      </c>
      <c r="AX815" s="11" t="s">
        <v>72</v>
      </c>
      <c r="AY815" s="217" t="s">
        <v>136</v>
      </c>
    </row>
    <row r="816" s="12" customFormat="1">
      <c r="B816" s="223"/>
      <c r="D816" s="216" t="s">
        <v>146</v>
      </c>
      <c r="E816" s="224" t="s">
        <v>5</v>
      </c>
      <c r="F816" s="225" t="s">
        <v>859</v>
      </c>
      <c r="H816" s="226">
        <v>1124</v>
      </c>
      <c r="I816" s="227"/>
      <c r="L816" s="223"/>
      <c r="M816" s="228"/>
      <c r="N816" s="229"/>
      <c r="O816" s="229"/>
      <c r="P816" s="229"/>
      <c r="Q816" s="229"/>
      <c r="R816" s="229"/>
      <c r="S816" s="229"/>
      <c r="T816" s="230"/>
      <c r="AT816" s="224" t="s">
        <v>146</v>
      </c>
      <c r="AU816" s="224" t="s">
        <v>144</v>
      </c>
      <c r="AV816" s="12" t="s">
        <v>144</v>
      </c>
      <c r="AW816" s="12" t="s">
        <v>35</v>
      </c>
      <c r="AX816" s="12" t="s">
        <v>72</v>
      </c>
      <c r="AY816" s="224" t="s">
        <v>136</v>
      </c>
    </row>
    <row r="817" s="13" customFormat="1">
      <c r="B817" s="231"/>
      <c r="D817" s="216" t="s">
        <v>146</v>
      </c>
      <c r="E817" s="232" t="s">
        <v>5</v>
      </c>
      <c r="F817" s="233" t="s">
        <v>203</v>
      </c>
      <c r="H817" s="234">
        <v>1124</v>
      </c>
      <c r="I817" s="235"/>
      <c r="L817" s="231"/>
      <c r="M817" s="236"/>
      <c r="N817" s="237"/>
      <c r="O817" s="237"/>
      <c r="P817" s="237"/>
      <c r="Q817" s="237"/>
      <c r="R817" s="237"/>
      <c r="S817" s="237"/>
      <c r="T817" s="238"/>
      <c r="AT817" s="232" t="s">
        <v>146</v>
      </c>
      <c r="AU817" s="232" t="s">
        <v>144</v>
      </c>
      <c r="AV817" s="13" t="s">
        <v>143</v>
      </c>
      <c r="AW817" s="13" t="s">
        <v>35</v>
      </c>
      <c r="AX817" s="13" t="s">
        <v>17</v>
      </c>
      <c r="AY817" s="232" t="s">
        <v>136</v>
      </c>
    </row>
    <row r="818" s="1" customFormat="1" ht="16.5" customHeight="1">
      <c r="B818" s="202"/>
      <c r="C818" s="239" t="s">
        <v>1190</v>
      </c>
      <c r="D818" s="239" t="s">
        <v>216</v>
      </c>
      <c r="E818" s="240" t="s">
        <v>1191</v>
      </c>
      <c r="F818" s="241" t="s">
        <v>1154</v>
      </c>
      <c r="G818" s="242" t="s">
        <v>141</v>
      </c>
      <c r="H818" s="243">
        <v>1146.48</v>
      </c>
      <c r="I818" s="244"/>
      <c r="J818" s="245">
        <f>ROUND(I818*H818,2)</f>
        <v>0</v>
      </c>
      <c r="K818" s="241" t="s">
        <v>5</v>
      </c>
      <c r="L818" s="246"/>
      <c r="M818" s="247" t="s">
        <v>5</v>
      </c>
      <c r="N818" s="248" t="s">
        <v>44</v>
      </c>
      <c r="O818" s="48"/>
      <c r="P818" s="212">
        <f>O818*H818</f>
        <v>0</v>
      </c>
      <c r="Q818" s="212">
        <v>0.0055999999999999999</v>
      </c>
      <c r="R818" s="212">
        <f>Q818*H818</f>
        <v>6.4202880000000002</v>
      </c>
      <c r="S818" s="212">
        <v>0</v>
      </c>
      <c r="T818" s="213">
        <f>S818*H818</f>
        <v>0</v>
      </c>
      <c r="AR818" s="25" t="s">
        <v>328</v>
      </c>
      <c r="AT818" s="25" t="s">
        <v>216</v>
      </c>
      <c r="AU818" s="25" t="s">
        <v>144</v>
      </c>
      <c r="AY818" s="25" t="s">
        <v>136</v>
      </c>
      <c r="BE818" s="214">
        <f>IF(N818="základní",J818,0)</f>
        <v>0</v>
      </c>
      <c r="BF818" s="214">
        <f>IF(N818="snížená",J818,0)</f>
        <v>0</v>
      </c>
      <c r="BG818" s="214">
        <f>IF(N818="zákl. přenesená",J818,0)</f>
        <v>0</v>
      </c>
      <c r="BH818" s="214">
        <f>IF(N818="sníž. přenesená",J818,0)</f>
        <v>0</v>
      </c>
      <c r="BI818" s="214">
        <f>IF(N818="nulová",J818,0)</f>
        <v>0</v>
      </c>
      <c r="BJ818" s="25" t="s">
        <v>144</v>
      </c>
      <c r="BK818" s="214">
        <f>ROUND(I818*H818,2)</f>
        <v>0</v>
      </c>
      <c r="BL818" s="25" t="s">
        <v>240</v>
      </c>
      <c r="BM818" s="25" t="s">
        <v>1192</v>
      </c>
    </row>
    <row r="819" s="12" customFormat="1">
      <c r="B819" s="223"/>
      <c r="D819" s="216" t="s">
        <v>146</v>
      </c>
      <c r="E819" s="224" t="s">
        <v>5</v>
      </c>
      <c r="F819" s="225" t="s">
        <v>619</v>
      </c>
      <c r="H819" s="226">
        <v>562</v>
      </c>
      <c r="I819" s="227"/>
      <c r="L819" s="223"/>
      <c r="M819" s="228"/>
      <c r="N819" s="229"/>
      <c r="O819" s="229"/>
      <c r="P819" s="229"/>
      <c r="Q819" s="229"/>
      <c r="R819" s="229"/>
      <c r="S819" s="229"/>
      <c r="T819" s="230"/>
      <c r="AT819" s="224" t="s">
        <v>146</v>
      </c>
      <c r="AU819" s="224" t="s">
        <v>144</v>
      </c>
      <c r="AV819" s="12" t="s">
        <v>144</v>
      </c>
      <c r="AW819" s="12" t="s">
        <v>35</v>
      </c>
      <c r="AX819" s="12" t="s">
        <v>17</v>
      </c>
      <c r="AY819" s="224" t="s">
        <v>136</v>
      </c>
    </row>
    <row r="820" s="12" customFormat="1">
      <c r="B820" s="223"/>
      <c r="D820" s="216" t="s">
        <v>146</v>
      </c>
      <c r="F820" s="225" t="s">
        <v>1193</v>
      </c>
      <c r="H820" s="226">
        <v>1146.48</v>
      </c>
      <c r="I820" s="227"/>
      <c r="L820" s="223"/>
      <c r="M820" s="228"/>
      <c r="N820" s="229"/>
      <c r="O820" s="229"/>
      <c r="P820" s="229"/>
      <c r="Q820" s="229"/>
      <c r="R820" s="229"/>
      <c r="S820" s="229"/>
      <c r="T820" s="230"/>
      <c r="AT820" s="224" t="s">
        <v>146</v>
      </c>
      <c r="AU820" s="224" t="s">
        <v>144</v>
      </c>
      <c r="AV820" s="12" t="s">
        <v>144</v>
      </c>
      <c r="AW820" s="12" t="s">
        <v>6</v>
      </c>
      <c r="AX820" s="12" t="s">
        <v>17</v>
      </c>
      <c r="AY820" s="224" t="s">
        <v>136</v>
      </c>
    </row>
    <row r="821" s="1" customFormat="1" ht="16.5" customHeight="1">
      <c r="B821" s="202"/>
      <c r="C821" s="203" t="s">
        <v>1194</v>
      </c>
      <c r="D821" s="203" t="s">
        <v>138</v>
      </c>
      <c r="E821" s="204" t="s">
        <v>1195</v>
      </c>
      <c r="F821" s="205" t="s">
        <v>1196</v>
      </c>
      <c r="G821" s="206" t="s">
        <v>141</v>
      </c>
      <c r="H821" s="207">
        <v>940.97199999999998</v>
      </c>
      <c r="I821" s="208"/>
      <c r="J821" s="209">
        <f>ROUND(I821*H821,2)</f>
        <v>0</v>
      </c>
      <c r="K821" s="205" t="s">
        <v>5</v>
      </c>
      <c r="L821" s="47"/>
      <c r="M821" s="210" t="s">
        <v>5</v>
      </c>
      <c r="N821" s="211" t="s">
        <v>44</v>
      </c>
      <c r="O821" s="48"/>
      <c r="P821" s="212">
        <f>O821*H821</f>
        <v>0</v>
      </c>
      <c r="Q821" s="212">
        <v>0</v>
      </c>
      <c r="R821" s="212">
        <f>Q821*H821</f>
        <v>0</v>
      </c>
      <c r="S821" s="212">
        <v>0.001</v>
      </c>
      <c r="T821" s="213">
        <f>S821*H821</f>
        <v>0.94097200000000003</v>
      </c>
      <c r="AR821" s="25" t="s">
        <v>240</v>
      </c>
      <c r="AT821" s="25" t="s">
        <v>138</v>
      </c>
      <c r="AU821" s="25" t="s">
        <v>144</v>
      </c>
      <c r="AY821" s="25" t="s">
        <v>136</v>
      </c>
      <c r="BE821" s="214">
        <f>IF(N821="základní",J821,0)</f>
        <v>0</v>
      </c>
      <c r="BF821" s="214">
        <f>IF(N821="snížená",J821,0)</f>
        <v>0</v>
      </c>
      <c r="BG821" s="214">
        <f>IF(N821="zákl. přenesená",J821,0)</f>
        <v>0</v>
      </c>
      <c r="BH821" s="214">
        <f>IF(N821="sníž. přenesená",J821,0)</f>
        <v>0</v>
      </c>
      <c r="BI821" s="214">
        <f>IF(N821="nulová",J821,0)</f>
        <v>0</v>
      </c>
      <c r="BJ821" s="25" t="s">
        <v>144</v>
      </c>
      <c r="BK821" s="214">
        <f>ROUND(I821*H821,2)</f>
        <v>0</v>
      </c>
      <c r="BL821" s="25" t="s">
        <v>240</v>
      </c>
      <c r="BM821" s="25" t="s">
        <v>1197</v>
      </c>
    </row>
    <row r="822" s="11" customFormat="1">
      <c r="B822" s="215"/>
      <c r="D822" s="216" t="s">
        <v>146</v>
      </c>
      <c r="E822" s="217" t="s">
        <v>5</v>
      </c>
      <c r="F822" s="218" t="s">
        <v>854</v>
      </c>
      <c r="H822" s="217" t="s">
        <v>5</v>
      </c>
      <c r="I822" s="219"/>
      <c r="L822" s="215"/>
      <c r="M822" s="220"/>
      <c r="N822" s="221"/>
      <c r="O822" s="221"/>
      <c r="P822" s="221"/>
      <c r="Q822" s="221"/>
      <c r="R822" s="221"/>
      <c r="S822" s="221"/>
      <c r="T822" s="222"/>
      <c r="AT822" s="217" t="s">
        <v>146</v>
      </c>
      <c r="AU822" s="217" t="s">
        <v>144</v>
      </c>
      <c r="AV822" s="11" t="s">
        <v>17</v>
      </c>
      <c r="AW822" s="11" t="s">
        <v>35</v>
      </c>
      <c r="AX822" s="11" t="s">
        <v>72</v>
      </c>
      <c r="AY822" s="217" t="s">
        <v>136</v>
      </c>
    </row>
    <row r="823" s="12" customFormat="1">
      <c r="B823" s="223"/>
      <c r="D823" s="216" t="s">
        <v>146</v>
      </c>
      <c r="E823" s="224" t="s">
        <v>5</v>
      </c>
      <c r="F823" s="225" t="s">
        <v>1072</v>
      </c>
      <c r="H823" s="226">
        <v>416.10000000000002</v>
      </c>
      <c r="I823" s="227"/>
      <c r="L823" s="223"/>
      <c r="M823" s="228"/>
      <c r="N823" s="229"/>
      <c r="O823" s="229"/>
      <c r="P823" s="229"/>
      <c r="Q823" s="229"/>
      <c r="R823" s="229"/>
      <c r="S823" s="229"/>
      <c r="T823" s="230"/>
      <c r="AT823" s="224" t="s">
        <v>146</v>
      </c>
      <c r="AU823" s="224" t="s">
        <v>144</v>
      </c>
      <c r="AV823" s="12" t="s">
        <v>144</v>
      </c>
      <c r="AW823" s="12" t="s">
        <v>35</v>
      </c>
      <c r="AX823" s="12" t="s">
        <v>72</v>
      </c>
      <c r="AY823" s="224" t="s">
        <v>136</v>
      </c>
    </row>
    <row r="824" s="11" customFormat="1">
      <c r="B824" s="215"/>
      <c r="D824" s="216" t="s">
        <v>146</v>
      </c>
      <c r="E824" s="217" t="s">
        <v>5</v>
      </c>
      <c r="F824" s="218" t="s">
        <v>856</v>
      </c>
      <c r="H824" s="217" t="s">
        <v>5</v>
      </c>
      <c r="I824" s="219"/>
      <c r="L824" s="215"/>
      <c r="M824" s="220"/>
      <c r="N824" s="221"/>
      <c r="O824" s="221"/>
      <c r="P824" s="221"/>
      <c r="Q824" s="221"/>
      <c r="R824" s="221"/>
      <c r="S824" s="221"/>
      <c r="T824" s="222"/>
      <c r="AT824" s="217" t="s">
        <v>146</v>
      </c>
      <c r="AU824" s="217" t="s">
        <v>144</v>
      </c>
      <c r="AV824" s="11" t="s">
        <v>17</v>
      </c>
      <c r="AW824" s="11" t="s">
        <v>35</v>
      </c>
      <c r="AX824" s="11" t="s">
        <v>72</v>
      </c>
      <c r="AY824" s="217" t="s">
        <v>136</v>
      </c>
    </row>
    <row r="825" s="12" customFormat="1">
      <c r="B825" s="223"/>
      <c r="D825" s="216" t="s">
        <v>146</v>
      </c>
      <c r="E825" s="224" t="s">
        <v>5</v>
      </c>
      <c r="F825" s="225" t="s">
        <v>1073</v>
      </c>
      <c r="H825" s="226">
        <v>-37.128</v>
      </c>
      <c r="I825" s="227"/>
      <c r="L825" s="223"/>
      <c r="M825" s="228"/>
      <c r="N825" s="229"/>
      <c r="O825" s="229"/>
      <c r="P825" s="229"/>
      <c r="Q825" s="229"/>
      <c r="R825" s="229"/>
      <c r="S825" s="229"/>
      <c r="T825" s="230"/>
      <c r="AT825" s="224" t="s">
        <v>146</v>
      </c>
      <c r="AU825" s="224" t="s">
        <v>144</v>
      </c>
      <c r="AV825" s="12" t="s">
        <v>144</v>
      </c>
      <c r="AW825" s="12" t="s">
        <v>35</v>
      </c>
      <c r="AX825" s="12" t="s">
        <v>72</v>
      </c>
      <c r="AY825" s="224" t="s">
        <v>136</v>
      </c>
    </row>
    <row r="826" s="11" customFormat="1">
      <c r="B826" s="215"/>
      <c r="D826" s="216" t="s">
        <v>146</v>
      </c>
      <c r="E826" s="217" t="s">
        <v>5</v>
      </c>
      <c r="F826" s="218" t="s">
        <v>858</v>
      </c>
      <c r="H826" s="217" t="s">
        <v>5</v>
      </c>
      <c r="I826" s="219"/>
      <c r="L826" s="215"/>
      <c r="M826" s="220"/>
      <c r="N826" s="221"/>
      <c r="O826" s="221"/>
      <c r="P826" s="221"/>
      <c r="Q826" s="221"/>
      <c r="R826" s="221"/>
      <c r="S826" s="221"/>
      <c r="T826" s="222"/>
      <c r="AT826" s="217" t="s">
        <v>146</v>
      </c>
      <c r="AU826" s="217" t="s">
        <v>144</v>
      </c>
      <c r="AV826" s="11" t="s">
        <v>17</v>
      </c>
      <c r="AW826" s="11" t="s">
        <v>35</v>
      </c>
      <c r="AX826" s="11" t="s">
        <v>72</v>
      </c>
      <c r="AY826" s="217" t="s">
        <v>136</v>
      </c>
    </row>
    <row r="827" s="12" customFormat="1">
      <c r="B827" s="223"/>
      <c r="D827" s="216" t="s">
        <v>146</v>
      </c>
      <c r="E827" s="224" t="s">
        <v>5</v>
      </c>
      <c r="F827" s="225" t="s">
        <v>619</v>
      </c>
      <c r="H827" s="226">
        <v>562</v>
      </c>
      <c r="I827" s="227"/>
      <c r="L827" s="223"/>
      <c r="M827" s="228"/>
      <c r="N827" s="229"/>
      <c r="O827" s="229"/>
      <c r="P827" s="229"/>
      <c r="Q827" s="229"/>
      <c r="R827" s="229"/>
      <c r="S827" s="229"/>
      <c r="T827" s="230"/>
      <c r="AT827" s="224" t="s">
        <v>146</v>
      </c>
      <c r="AU827" s="224" t="s">
        <v>144</v>
      </c>
      <c r="AV827" s="12" t="s">
        <v>144</v>
      </c>
      <c r="AW827" s="12" t="s">
        <v>35</v>
      </c>
      <c r="AX827" s="12" t="s">
        <v>72</v>
      </c>
      <c r="AY827" s="224" t="s">
        <v>136</v>
      </c>
    </row>
    <row r="828" s="13" customFormat="1">
      <c r="B828" s="231"/>
      <c r="D828" s="216" t="s">
        <v>146</v>
      </c>
      <c r="E828" s="232" t="s">
        <v>5</v>
      </c>
      <c r="F828" s="233" t="s">
        <v>203</v>
      </c>
      <c r="H828" s="234">
        <v>940.97199999999998</v>
      </c>
      <c r="I828" s="235"/>
      <c r="L828" s="231"/>
      <c r="M828" s="236"/>
      <c r="N828" s="237"/>
      <c r="O828" s="237"/>
      <c r="P828" s="237"/>
      <c r="Q828" s="237"/>
      <c r="R828" s="237"/>
      <c r="S828" s="237"/>
      <c r="T828" s="238"/>
      <c r="AT828" s="232" t="s">
        <v>146</v>
      </c>
      <c r="AU828" s="232" t="s">
        <v>144</v>
      </c>
      <c r="AV828" s="13" t="s">
        <v>143</v>
      </c>
      <c r="AW828" s="13" t="s">
        <v>35</v>
      </c>
      <c r="AX828" s="13" t="s">
        <v>17</v>
      </c>
      <c r="AY828" s="232" t="s">
        <v>136</v>
      </c>
    </row>
    <row r="829" s="1" customFormat="1" ht="25.5" customHeight="1">
      <c r="B829" s="202"/>
      <c r="C829" s="203" t="s">
        <v>1198</v>
      </c>
      <c r="D829" s="203" t="s">
        <v>138</v>
      </c>
      <c r="E829" s="204" t="s">
        <v>1199</v>
      </c>
      <c r="F829" s="205" t="s">
        <v>1200</v>
      </c>
      <c r="G829" s="206" t="s">
        <v>141</v>
      </c>
      <c r="H829" s="207">
        <v>940.97199999999998</v>
      </c>
      <c r="I829" s="208"/>
      <c r="J829" s="209">
        <f>ROUND(I829*H829,2)</f>
        <v>0</v>
      </c>
      <c r="K829" s="205" t="s">
        <v>142</v>
      </c>
      <c r="L829" s="47"/>
      <c r="M829" s="210" t="s">
        <v>5</v>
      </c>
      <c r="N829" s="211" t="s">
        <v>44</v>
      </c>
      <c r="O829" s="48"/>
      <c r="P829" s="212">
        <f>O829*H829</f>
        <v>0</v>
      </c>
      <c r="Q829" s="212">
        <v>0</v>
      </c>
      <c r="R829" s="212">
        <f>Q829*H829</f>
        <v>0</v>
      </c>
      <c r="S829" s="212">
        <v>0</v>
      </c>
      <c r="T829" s="213">
        <f>S829*H829</f>
        <v>0</v>
      </c>
      <c r="AR829" s="25" t="s">
        <v>240</v>
      </c>
      <c r="AT829" s="25" t="s">
        <v>138</v>
      </c>
      <c r="AU829" s="25" t="s">
        <v>144</v>
      </c>
      <c r="AY829" s="25" t="s">
        <v>136</v>
      </c>
      <c r="BE829" s="214">
        <f>IF(N829="základní",J829,0)</f>
        <v>0</v>
      </c>
      <c r="BF829" s="214">
        <f>IF(N829="snížená",J829,0)</f>
        <v>0</v>
      </c>
      <c r="BG829" s="214">
        <f>IF(N829="zákl. přenesená",J829,0)</f>
        <v>0</v>
      </c>
      <c r="BH829" s="214">
        <f>IF(N829="sníž. přenesená",J829,0)</f>
        <v>0</v>
      </c>
      <c r="BI829" s="214">
        <f>IF(N829="nulová",J829,0)</f>
        <v>0</v>
      </c>
      <c r="BJ829" s="25" t="s">
        <v>144</v>
      </c>
      <c r="BK829" s="214">
        <f>ROUND(I829*H829,2)</f>
        <v>0</v>
      </c>
      <c r="BL829" s="25" t="s">
        <v>240</v>
      </c>
      <c r="BM829" s="25" t="s">
        <v>1201</v>
      </c>
    </row>
    <row r="830" s="1" customFormat="1" ht="16.5" customHeight="1">
      <c r="B830" s="202"/>
      <c r="C830" s="239" t="s">
        <v>1202</v>
      </c>
      <c r="D830" s="239" t="s">
        <v>216</v>
      </c>
      <c r="E830" s="240" t="s">
        <v>1203</v>
      </c>
      <c r="F830" s="241" t="s">
        <v>1204</v>
      </c>
      <c r="G830" s="242" t="s">
        <v>141</v>
      </c>
      <c r="H830" s="243">
        <v>1035.069</v>
      </c>
      <c r="I830" s="244"/>
      <c r="J830" s="245">
        <f>ROUND(I830*H830,2)</f>
        <v>0</v>
      </c>
      <c r="K830" s="241" t="s">
        <v>142</v>
      </c>
      <c r="L830" s="246"/>
      <c r="M830" s="247" t="s">
        <v>5</v>
      </c>
      <c r="N830" s="248" t="s">
        <v>44</v>
      </c>
      <c r="O830" s="48"/>
      <c r="P830" s="212">
        <f>O830*H830</f>
        <v>0</v>
      </c>
      <c r="Q830" s="212">
        <v>0.00013999999999999999</v>
      </c>
      <c r="R830" s="212">
        <f>Q830*H830</f>
        <v>0.14490965999999997</v>
      </c>
      <c r="S830" s="212">
        <v>0</v>
      </c>
      <c r="T830" s="213">
        <f>S830*H830</f>
        <v>0</v>
      </c>
      <c r="AR830" s="25" t="s">
        <v>328</v>
      </c>
      <c r="AT830" s="25" t="s">
        <v>216</v>
      </c>
      <c r="AU830" s="25" t="s">
        <v>144</v>
      </c>
      <c r="AY830" s="25" t="s">
        <v>136</v>
      </c>
      <c r="BE830" s="214">
        <f>IF(N830="základní",J830,0)</f>
        <v>0</v>
      </c>
      <c r="BF830" s="214">
        <f>IF(N830="snížená",J830,0)</f>
        <v>0</v>
      </c>
      <c r="BG830" s="214">
        <f>IF(N830="zákl. přenesená",J830,0)</f>
        <v>0</v>
      </c>
      <c r="BH830" s="214">
        <f>IF(N830="sníž. přenesená",J830,0)</f>
        <v>0</v>
      </c>
      <c r="BI830" s="214">
        <f>IF(N830="nulová",J830,0)</f>
        <v>0</v>
      </c>
      <c r="BJ830" s="25" t="s">
        <v>144</v>
      </c>
      <c r="BK830" s="214">
        <f>ROUND(I830*H830,2)</f>
        <v>0</v>
      </c>
      <c r="BL830" s="25" t="s">
        <v>240</v>
      </c>
      <c r="BM830" s="25" t="s">
        <v>1205</v>
      </c>
    </row>
    <row r="831" s="12" customFormat="1">
      <c r="B831" s="223"/>
      <c r="D831" s="216" t="s">
        <v>146</v>
      </c>
      <c r="F831" s="225" t="s">
        <v>1206</v>
      </c>
      <c r="H831" s="226">
        <v>1035.069</v>
      </c>
      <c r="I831" s="227"/>
      <c r="L831" s="223"/>
      <c r="M831" s="228"/>
      <c r="N831" s="229"/>
      <c r="O831" s="229"/>
      <c r="P831" s="229"/>
      <c r="Q831" s="229"/>
      <c r="R831" s="229"/>
      <c r="S831" s="229"/>
      <c r="T831" s="230"/>
      <c r="AT831" s="224" t="s">
        <v>146</v>
      </c>
      <c r="AU831" s="224" t="s">
        <v>144</v>
      </c>
      <c r="AV831" s="12" t="s">
        <v>144</v>
      </c>
      <c r="AW831" s="12" t="s">
        <v>6</v>
      </c>
      <c r="AX831" s="12" t="s">
        <v>17</v>
      </c>
      <c r="AY831" s="224" t="s">
        <v>136</v>
      </c>
    </row>
    <row r="832" s="1" customFormat="1" ht="25.5" customHeight="1">
      <c r="B832" s="202"/>
      <c r="C832" s="203" t="s">
        <v>1207</v>
      </c>
      <c r="D832" s="203" t="s">
        <v>138</v>
      </c>
      <c r="E832" s="204" t="s">
        <v>1208</v>
      </c>
      <c r="F832" s="205" t="s">
        <v>1209</v>
      </c>
      <c r="G832" s="206" t="s">
        <v>207</v>
      </c>
      <c r="H832" s="207">
        <v>148.24000000000001</v>
      </c>
      <c r="I832" s="208"/>
      <c r="J832" s="209">
        <f>ROUND(I832*H832,2)</f>
        <v>0</v>
      </c>
      <c r="K832" s="205" t="s">
        <v>142</v>
      </c>
      <c r="L832" s="47"/>
      <c r="M832" s="210" t="s">
        <v>5</v>
      </c>
      <c r="N832" s="211" t="s">
        <v>44</v>
      </c>
      <c r="O832" s="48"/>
      <c r="P832" s="212">
        <f>O832*H832</f>
        <v>0</v>
      </c>
      <c r="Q832" s="212">
        <v>0.0048799999999999998</v>
      </c>
      <c r="R832" s="212">
        <f>Q832*H832</f>
        <v>0.72341120000000003</v>
      </c>
      <c r="S832" s="212">
        <v>0</v>
      </c>
      <c r="T832" s="213">
        <f>S832*H832</f>
        <v>0</v>
      </c>
      <c r="AR832" s="25" t="s">
        <v>240</v>
      </c>
      <c r="AT832" s="25" t="s">
        <v>138</v>
      </c>
      <c r="AU832" s="25" t="s">
        <v>144</v>
      </c>
      <c r="AY832" s="25" t="s">
        <v>136</v>
      </c>
      <c r="BE832" s="214">
        <f>IF(N832="základní",J832,0)</f>
        <v>0</v>
      </c>
      <c r="BF832" s="214">
        <f>IF(N832="snížená",J832,0)</f>
        <v>0</v>
      </c>
      <c r="BG832" s="214">
        <f>IF(N832="zákl. přenesená",J832,0)</f>
        <v>0</v>
      </c>
      <c r="BH832" s="214">
        <f>IF(N832="sníž. přenesená",J832,0)</f>
        <v>0</v>
      </c>
      <c r="BI832" s="214">
        <f>IF(N832="nulová",J832,0)</f>
        <v>0</v>
      </c>
      <c r="BJ832" s="25" t="s">
        <v>144</v>
      </c>
      <c r="BK832" s="214">
        <f>ROUND(I832*H832,2)</f>
        <v>0</v>
      </c>
      <c r="BL832" s="25" t="s">
        <v>240</v>
      </c>
      <c r="BM832" s="25" t="s">
        <v>1210</v>
      </c>
    </row>
    <row r="833" s="12" customFormat="1">
      <c r="B833" s="223"/>
      <c r="D833" s="216" t="s">
        <v>146</v>
      </c>
      <c r="E833" s="224" t="s">
        <v>5</v>
      </c>
      <c r="F833" s="225" t="s">
        <v>1211</v>
      </c>
      <c r="H833" s="226">
        <v>148.24000000000001</v>
      </c>
      <c r="I833" s="227"/>
      <c r="L833" s="223"/>
      <c r="M833" s="228"/>
      <c r="N833" s="229"/>
      <c r="O833" s="229"/>
      <c r="P833" s="229"/>
      <c r="Q833" s="229"/>
      <c r="R833" s="229"/>
      <c r="S833" s="229"/>
      <c r="T833" s="230"/>
      <c r="AT833" s="224" t="s">
        <v>146</v>
      </c>
      <c r="AU833" s="224" t="s">
        <v>144</v>
      </c>
      <c r="AV833" s="12" t="s">
        <v>144</v>
      </c>
      <c r="AW833" s="12" t="s">
        <v>35</v>
      </c>
      <c r="AX833" s="12" t="s">
        <v>17</v>
      </c>
      <c r="AY833" s="224" t="s">
        <v>136</v>
      </c>
    </row>
    <row r="834" s="1" customFormat="1" ht="51" customHeight="1">
      <c r="B834" s="202"/>
      <c r="C834" s="203" t="s">
        <v>1212</v>
      </c>
      <c r="D834" s="203" t="s">
        <v>138</v>
      </c>
      <c r="E834" s="204" t="s">
        <v>1213</v>
      </c>
      <c r="F834" s="205" t="s">
        <v>1214</v>
      </c>
      <c r="G834" s="206" t="s">
        <v>180</v>
      </c>
      <c r="H834" s="207">
        <v>22.925999999999998</v>
      </c>
      <c r="I834" s="208"/>
      <c r="J834" s="209">
        <f>ROUND(I834*H834,2)</f>
        <v>0</v>
      </c>
      <c r="K834" s="205" t="s">
        <v>142</v>
      </c>
      <c r="L834" s="47"/>
      <c r="M834" s="210" t="s">
        <v>5</v>
      </c>
      <c r="N834" s="211" t="s">
        <v>44</v>
      </c>
      <c r="O834" s="48"/>
      <c r="P834" s="212">
        <f>O834*H834</f>
        <v>0</v>
      </c>
      <c r="Q834" s="212">
        <v>0</v>
      </c>
      <c r="R834" s="212">
        <f>Q834*H834</f>
        <v>0</v>
      </c>
      <c r="S834" s="212">
        <v>0</v>
      </c>
      <c r="T834" s="213">
        <f>S834*H834</f>
        <v>0</v>
      </c>
      <c r="AR834" s="25" t="s">
        <v>240</v>
      </c>
      <c r="AT834" s="25" t="s">
        <v>138</v>
      </c>
      <c r="AU834" s="25" t="s">
        <v>144</v>
      </c>
      <c r="AY834" s="25" t="s">
        <v>136</v>
      </c>
      <c r="BE834" s="214">
        <f>IF(N834="základní",J834,0)</f>
        <v>0</v>
      </c>
      <c r="BF834" s="214">
        <f>IF(N834="snížená",J834,0)</f>
        <v>0</v>
      </c>
      <c r="BG834" s="214">
        <f>IF(N834="zákl. přenesená",J834,0)</f>
        <v>0</v>
      </c>
      <c r="BH834" s="214">
        <f>IF(N834="sníž. přenesená",J834,0)</f>
        <v>0</v>
      </c>
      <c r="BI834" s="214">
        <f>IF(N834="nulová",J834,0)</f>
        <v>0</v>
      </c>
      <c r="BJ834" s="25" t="s">
        <v>144</v>
      </c>
      <c r="BK834" s="214">
        <f>ROUND(I834*H834,2)</f>
        <v>0</v>
      </c>
      <c r="BL834" s="25" t="s">
        <v>240</v>
      </c>
      <c r="BM834" s="25" t="s">
        <v>1215</v>
      </c>
    </row>
    <row r="835" s="10" customFormat="1" ht="29.88" customHeight="1">
      <c r="B835" s="189"/>
      <c r="D835" s="190" t="s">
        <v>71</v>
      </c>
      <c r="E835" s="200" t="s">
        <v>1216</v>
      </c>
      <c r="F835" s="200" t="s">
        <v>1217</v>
      </c>
      <c r="I835" s="192"/>
      <c r="J835" s="201">
        <f>BK835</f>
        <v>0</v>
      </c>
      <c r="L835" s="189"/>
      <c r="M835" s="194"/>
      <c r="N835" s="195"/>
      <c r="O835" s="195"/>
      <c r="P835" s="196">
        <f>SUM(P836:P888)</f>
        <v>0</v>
      </c>
      <c r="Q835" s="195"/>
      <c r="R835" s="196">
        <f>SUM(R836:R888)</f>
        <v>1.14589936</v>
      </c>
      <c r="S835" s="195"/>
      <c r="T835" s="197">
        <f>SUM(T836:T888)</f>
        <v>1.1457452799999999</v>
      </c>
      <c r="AR835" s="190" t="s">
        <v>144</v>
      </c>
      <c r="AT835" s="198" t="s">
        <v>71</v>
      </c>
      <c r="AU835" s="198" t="s">
        <v>17</v>
      </c>
      <c r="AY835" s="190" t="s">
        <v>136</v>
      </c>
      <c r="BK835" s="199">
        <f>SUM(BK836:BK888)</f>
        <v>0</v>
      </c>
    </row>
    <row r="836" s="1" customFormat="1" ht="16.5" customHeight="1">
      <c r="B836" s="202"/>
      <c r="C836" s="203" t="s">
        <v>1218</v>
      </c>
      <c r="D836" s="203" t="s">
        <v>138</v>
      </c>
      <c r="E836" s="204" t="s">
        <v>1219</v>
      </c>
      <c r="F836" s="205" t="s">
        <v>1220</v>
      </c>
      <c r="G836" s="206" t="s">
        <v>141</v>
      </c>
      <c r="H836" s="207">
        <v>4.5</v>
      </c>
      <c r="I836" s="208"/>
      <c r="J836" s="209">
        <f>ROUND(I836*H836,2)</f>
        <v>0</v>
      </c>
      <c r="K836" s="205" t="s">
        <v>142</v>
      </c>
      <c r="L836" s="47"/>
      <c r="M836" s="210" t="s">
        <v>5</v>
      </c>
      <c r="N836" s="211" t="s">
        <v>44</v>
      </c>
      <c r="O836" s="48"/>
      <c r="P836" s="212">
        <f>O836*H836</f>
        <v>0</v>
      </c>
      <c r="Q836" s="212">
        <v>0</v>
      </c>
      <c r="R836" s="212">
        <f>Q836*H836</f>
        <v>0</v>
      </c>
      <c r="S836" s="212">
        <v>0.00594</v>
      </c>
      <c r="T836" s="213">
        <f>S836*H836</f>
        <v>0.02673</v>
      </c>
      <c r="AR836" s="25" t="s">
        <v>240</v>
      </c>
      <c r="AT836" s="25" t="s">
        <v>138</v>
      </c>
      <c r="AU836" s="25" t="s">
        <v>144</v>
      </c>
      <c r="AY836" s="25" t="s">
        <v>136</v>
      </c>
      <c r="BE836" s="214">
        <f>IF(N836="základní",J836,0)</f>
        <v>0</v>
      </c>
      <c r="BF836" s="214">
        <f>IF(N836="snížená",J836,0)</f>
        <v>0</v>
      </c>
      <c r="BG836" s="214">
        <f>IF(N836="zákl. přenesená",J836,0)</f>
        <v>0</v>
      </c>
      <c r="BH836" s="214">
        <f>IF(N836="sníž. přenesená",J836,0)</f>
        <v>0</v>
      </c>
      <c r="BI836" s="214">
        <f>IF(N836="nulová",J836,0)</f>
        <v>0</v>
      </c>
      <c r="BJ836" s="25" t="s">
        <v>144</v>
      </c>
      <c r="BK836" s="214">
        <f>ROUND(I836*H836,2)</f>
        <v>0</v>
      </c>
      <c r="BL836" s="25" t="s">
        <v>240</v>
      </c>
      <c r="BM836" s="25" t="s">
        <v>1221</v>
      </c>
    </row>
    <row r="837" s="11" customFormat="1">
      <c r="B837" s="215"/>
      <c r="D837" s="216" t="s">
        <v>146</v>
      </c>
      <c r="E837" s="217" t="s">
        <v>5</v>
      </c>
      <c r="F837" s="218" t="s">
        <v>1222</v>
      </c>
      <c r="H837" s="217" t="s">
        <v>5</v>
      </c>
      <c r="I837" s="219"/>
      <c r="L837" s="215"/>
      <c r="M837" s="220"/>
      <c r="N837" s="221"/>
      <c r="O837" s="221"/>
      <c r="P837" s="221"/>
      <c r="Q837" s="221"/>
      <c r="R837" s="221"/>
      <c r="S837" s="221"/>
      <c r="T837" s="222"/>
      <c r="AT837" s="217" t="s">
        <v>146</v>
      </c>
      <c r="AU837" s="217" t="s">
        <v>144</v>
      </c>
      <c r="AV837" s="11" t="s">
        <v>17</v>
      </c>
      <c r="AW837" s="11" t="s">
        <v>35</v>
      </c>
      <c r="AX837" s="11" t="s">
        <v>72</v>
      </c>
      <c r="AY837" s="217" t="s">
        <v>136</v>
      </c>
    </row>
    <row r="838" s="12" customFormat="1">
      <c r="B838" s="223"/>
      <c r="D838" s="216" t="s">
        <v>146</v>
      </c>
      <c r="E838" s="224" t="s">
        <v>5</v>
      </c>
      <c r="F838" s="225" t="s">
        <v>293</v>
      </c>
      <c r="H838" s="226">
        <v>4.5</v>
      </c>
      <c r="I838" s="227"/>
      <c r="L838" s="223"/>
      <c r="M838" s="228"/>
      <c r="N838" s="229"/>
      <c r="O838" s="229"/>
      <c r="P838" s="229"/>
      <c r="Q838" s="229"/>
      <c r="R838" s="229"/>
      <c r="S838" s="229"/>
      <c r="T838" s="230"/>
      <c r="AT838" s="224" t="s">
        <v>146</v>
      </c>
      <c r="AU838" s="224" t="s">
        <v>144</v>
      </c>
      <c r="AV838" s="12" t="s">
        <v>144</v>
      </c>
      <c r="AW838" s="12" t="s">
        <v>35</v>
      </c>
      <c r="AX838" s="12" t="s">
        <v>17</v>
      </c>
      <c r="AY838" s="224" t="s">
        <v>136</v>
      </c>
    </row>
    <row r="839" s="1" customFormat="1" ht="16.5" customHeight="1">
      <c r="B839" s="202"/>
      <c r="C839" s="203" t="s">
        <v>1223</v>
      </c>
      <c r="D839" s="203" t="s">
        <v>138</v>
      </c>
      <c r="E839" s="204" t="s">
        <v>1224</v>
      </c>
      <c r="F839" s="205" t="s">
        <v>1225</v>
      </c>
      <c r="G839" s="206" t="s">
        <v>207</v>
      </c>
      <c r="H839" s="207">
        <v>46.646000000000001</v>
      </c>
      <c r="I839" s="208"/>
      <c r="J839" s="209">
        <f>ROUND(I839*H839,2)</f>
        <v>0</v>
      </c>
      <c r="K839" s="205" t="s">
        <v>142</v>
      </c>
      <c r="L839" s="47"/>
      <c r="M839" s="210" t="s">
        <v>5</v>
      </c>
      <c r="N839" s="211" t="s">
        <v>44</v>
      </c>
      <c r="O839" s="48"/>
      <c r="P839" s="212">
        <f>O839*H839</f>
        <v>0</v>
      </c>
      <c r="Q839" s="212">
        <v>0</v>
      </c>
      <c r="R839" s="212">
        <f>Q839*H839</f>
        <v>0</v>
      </c>
      <c r="S839" s="212">
        <v>0.00348</v>
      </c>
      <c r="T839" s="213">
        <f>S839*H839</f>
        <v>0.16232808000000001</v>
      </c>
      <c r="AR839" s="25" t="s">
        <v>240</v>
      </c>
      <c r="AT839" s="25" t="s">
        <v>138</v>
      </c>
      <c r="AU839" s="25" t="s">
        <v>144</v>
      </c>
      <c r="AY839" s="25" t="s">
        <v>136</v>
      </c>
      <c r="BE839" s="214">
        <f>IF(N839="základní",J839,0)</f>
        <v>0</v>
      </c>
      <c r="BF839" s="214">
        <f>IF(N839="snížená",J839,0)</f>
        <v>0</v>
      </c>
      <c r="BG839" s="214">
        <f>IF(N839="zákl. přenesená",J839,0)</f>
        <v>0</v>
      </c>
      <c r="BH839" s="214">
        <f>IF(N839="sníž. přenesená",J839,0)</f>
        <v>0</v>
      </c>
      <c r="BI839" s="214">
        <f>IF(N839="nulová",J839,0)</f>
        <v>0</v>
      </c>
      <c r="BJ839" s="25" t="s">
        <v>144</v>
      </c>
      <c r="BK839" s="214">
        <f>ROUND(I839*H839,2)</f>
        <v>0</v>
      </c>
      <c r="BL839" s="25" t="s">
        <v>240</v>
      </c>
      <c r="BM839" s="25" t="s">
        <v>1226</v>
      </c>
    </row>
    <row r="840" s="1" customFormat="1" ht="16.5" customHeight="1">
      <c r="B840" s="202"/>
      <c r="C840" s="203" t="s">
        <v>1227</v>
      </c>
      <c r="D840" s="203" t="s">
        <v>138</v>
      </c>
      <c r="E840" s="204" t="s">
        <v>1228</v>
      </c>
      <c r="F840" s="205" t="s">
        <v>1229</v>
      </c>
      <c r="G840" s="206" t="s">
        <v>207</v>
      </c>
      <c r="H840" s="207">
        <v>8</v>
      </c>
      <c r="I840" s="208"/>
      <c r="J840" s="209">
        <f>ROUND(I840*H840,2)</f>
        <v>0</v>
      </c>
      <c r="K840" s="205" t="s">
        <v>142</v>
      </c>
      <c r="L840" s="47"/>
      <c r="M840" s="210" t="s">
        <v>5</v>
      </c>
      <c r="N840" s="211" t="s">
        <v>44</v>
      </c>
      <c r="O840" s="48"/>
      <c r="P840" s="212">
        <f>O840*H840</f>
        <v>0</v>
      </c>
      <c r="Q840" s="212">
        <v>0</v>
      </c>
      <c r="R840" s="212">
        <f>Q840*H840</f>
        <v>0</v>
      </c>
      <c r="S840" s="212">
        <v>0.0016999999999999999</v>
      </c>
      <c r="T840" s="213">
        <f>S840*H840</f>
        <v>0.013599999999999999</v>
      </c>
      <c r="AR840" s="25" t="s">
        <v>240</v>
      </c>
      <c r="AT840" s="25" t="s">
        <v>138</v>
      </c>
      <c r="AU840" s="25" t="s">
        <v>144</v>
      </c>
      <c r="AY840" s="25" t="s">
        <v>136</v>
      </c>
      <c r="BE840" s="214">
        <f>IF(N840="základní",J840,0)</f>
        <v>0</v>
      </c>
      <c r="BF840" s="214">
        <f>IF(N840="snížená",J840,0)</f>
        <v>0</v>
      </c>
      <c r="BG840" s="214">
        <f>IF(N840="zákl. přenesená",J840,0)</f>
        <v>0</v>
      </c>
      <c r="BH840" s="214">
        <f>IF(N840="sníž. přenesená",J840,0)</f>
        <v>0</v>
      </c>
      <c r="BI840" s="214">
        <f>IF(N840="nulová",J840,0)</f>
        <v>0</v>
      </c>
      <c r="BJ840" s="25" t="s">
        <v>144</v>
      </c>
      <c r="BK840" s="214">
        <f>ROUND(I840*H840,2)</f>
        <v>0</v>
      </c>
      <c r="BL840" s="25" t="s">
        <v>240</v>
      </c>
      <c r="BM840" s="25" t="s">
        <v>1230</v>
      </c>
    </row>
    <row r="841" s="11" customFormat="1">
      <c r="B841" s="215"/>
      <c r="D841" s="216" t="s">
        <v>146</v>
      </c>
      <c r="E841" s="217" t="s">
        <v>5</v>
      </c>
      <c r="F841" s="218" t="s">
        <v>1231</v>
      </c>
      <c r="H841" s="217" t="s">
        <v>5</v>
      </c>
      <c r="I841" s="219"/>
      <c r="L841" s="215"/>
      <c r="M841" s="220"/>
      <c r="N841" s="221"/>
      <c r="O841" s="221"/>
      <c r="P841" s="221"/>
      <c r="Q841" s="221"/>
      <c r="R841" s="221"/>
      <c r="S841" s="221"/>
      <c r="T841" s="222"/>
      <c r="AT841" s="217" t="s">
        <v>146</v>
      </c>
      <c r="AU841" s="217" t="s">
        <v>144</v>
      </c>
      <c r="AV841" s="11" t="s">
        <v>17</v>
      </c>
      <c r="AW841" s="11" t="s">
        <v>35</v>
      </c>
      <c r="AX841" s="11" t="s">
        <v>72</v>
      </c>
      <c r="AY841" s="217" t="s">
        <v>136</v>
      </c>
    </row>
    <row r="842" s="12" customFormat="1">
      <c r="B842" s="223"/>
      <c r="D842" s="216" t="s">
        <v>146</v>
      </c>
      <c r="E842" s="224" t="s">
        <v>5</v>
      </c>
      <c r="F842" s="225" t="s">
        <v>1232</v>
      </c>
      <c r="H842" s="226">
        <v>8</v>
      </c>
      <c r="I842" s="227"/>
      <c r="L842" s="223"/>
      <c r="M842" s="228"/>
      <c r="N842" s="229"/>
      <c r="O842" s="229"/>
      <c r="P842" s="229"/>
      <c r="Q842" s="229"/>
      <c r="R842" s="229"/>
      <c r="S842" s="229"/>
      <c r="T842" s="230"/>
      <c r="AT842" s="224" t="s">
        <v>146</v>
      </c>
      <c r="AU842" s="224" t="s">
        <v>144</v>
      </c>
      <c r="AV842" s="12" t="s">
        <v>144</v>
      </c>
      <c r="AW842" s="12" t="s">
        <v>35</v>
      </c>
      <c r="AX842" s="12" t="s">
        <v>17</v>
      </c>
      <c r="AY842" s="224" t="s">
        <v>136</v>
      </c>
    </row>
    <row r="843" s="1" customFormat="1" ht="25.5" customHeight="1">
      <c r="B843" s="202"/>
      <c r="C843" s="203" t="s">
        <v>1233</v>
      </c>
      <c r="D843" s="203" t="s">
        <v>138</v>
      </c>
      <c r="E843" s="204" t="s">
        <v>1234</v>
      </c>
      <c r="F843" s="205" t="s">
        <v>1235</v>
      </c>
      <c r="G843" s="206" t="s">
        <v>207</v>
      </c>
      <c r="H843" s="207">
        <v>109.5</v>
      </c>
      <c r="I843" s="208"/>
      <c r="J843" s="209">
        <f>ROUND(I843*H843,2)</f>
        <v>0</v>
      </c>
      <c r="K843" s="205" t="s">
        <v>142</v>
      </c>
      <c r="L843" s="47"/>
      <c r="M843" s="210" t="s">
        <v>5</v>
      </c>
      <c r="N843" s="211" t="s">
        <v>44</v>
      </c>
      <c r="O843" s="48"/>
      <c r="P843" s="212">
        <f>O843*H843</f>
        <v>0</v>
      </c>
      <c r="Q843" s="212">
        <v>0</v>
      </c>
      <c r="R843" s="212">
        <f>Q843*H843</f>
        <v>0</v>
      </c>
      <c r="S843" s="212">
        <v>0.0017700000000000001</v>
      </c>
      <c r="T843" s="213">
        <f>S843*H843</f>
        <v>0.19381500000000002</v>
      </c>
      <c r="AR843" s="25" t="s">
        <v>240</v>
      </c>
      <c r="AT843" s="25" t="s">
        <v>138</v>
      </c>
      <c r="AU843" s="25" t="s">
        <v>144</v>
      </c>
      <c r="AY843" s="25" t="s">
        <v>136</v>
      </c>
      <c r="BE843" s="214">
        <f>IF(N843="základní",J843,0)</f>
        <v>0</v>
      </c>
      <c r="BF843" s="214">
        <f>IF(N843="snížená",J843,0)</f>
        <v>0</v>
      </c>
      <c r="BG843" s="214">
        <f>IF(N843="zákl. přenesená",J843,0)</f>
        <v>0</v>
      </c>
      <c r="BH843" s="214">
        <f>IF(N843="sníž. přenesená",J843,0)</f>
        <v>0</v>
      </c>
      <c r="BI843" s="214">
        <f>IF(N843="nulová",J843,0)</f>
        <v>0</v>
      </c>
      <c r="BJ843" s="25" t="s">
        <v>144</v>
      </c>
      <c r="BK843" s="214">
        <f>ROUND(I843*H843,2)</f>
        <v>0</v>
      </c>
      <c r="BL843" s="25" t="s">
        <v>240</v>
      </c>
      <c r="BM843" s="25" t="s">
        <v>1236</v>
      </c>
    </row>
    <row r="844" s="1" customFormat="1" ht="16.5" customHeight="1">
      <c r="B844" s="202"/>
      <c r="C844" s="203" t="s">
        <v>1237</v>
      </c>
      <c r="D844" s="203" t="s">
        <v>138</v>
      </c>
      <c r="E844" s="204" t="s">
        <v>1238</v>
      </c>
      <c r="F844" s="205" t="s">
        <v>1239</v>
      </c>
      <c r="G844" s="206" t="s">
        <v>141</v>
      </c>
      <c r="H844" s="207">
        <v>10</v>
      </c>
      <c r="I844" s="208"/>
      <c r="J844" s="209">
        <f>ROUND(I844*H844,2)</f>
        <v>0</v>
      </c>
      <c r="K844" s="205" t="s">
        <v>142</v>
      </c>
      <c r="L844" s="47"/>
      <c r="M844" s="210" t="s">
        <v>5</v>
      </c>
      <c r="N844" s="211" t="s">
        <v>44</v>
      </c>
      <c r="O844" s="48"/>
      <c r="P844" s="212">
        <f>O844*H844</f>
        <v>0</v>
      </c>
      <c r="Q844" s="212">
        <v>0</v>
      </c>
      <c r="R844" s="212">
        <f>Q844*H844</f>
        <v>0</v>
      </c>
      <c r="S844" s="212">
        <v>0.0058399999999999997</v>
      </c>
      <c r="T844" s="213">
        <f>S844*H844</f>
        <v>0.058399999999999994</v>
      </c>
      <c r="AR844" s="25" t="s">
        <v>240</v>
      </c>
      <c r="AT844" s="25" t="s">
        <v>138</v>
      </c>
      <c r="AU844" s="25" t="s">
        <v>144</v>
      </c>
      <c r="AY844" s="25" t="s">
        <v>136</v>
      </c>
      <c r="BE844" s="214">
        <f>IF(N844="základní",J844,0)</f>
        <v>0</v>
      </c>
      <c r="BF844" s="214">
        <f>IF(N844="snížená",J844,0)</f>
        <v>0</v>
      </c>
      <c r="BG844" s="214">
        <f>IF(N844="zákl. přenesená",J844,0)</f>
        <v>0</v>
      </c>
      <c r="BH844" s="214">
        <f>IF(N844="sníž. přenesená",J844,0)</f>
        <v>0</v>
      </c>
      <c r="BI844" s="214">
        <f>IF(N844="nulová",J844,0)</f>
        <v>0</v>
      </c>
      <c r="BJ844" s="25" t="s">
        <v>144</v>
      </c>
      <c r="BK844" s="214">
        <f>ROUND(I844*H844,2)</f>
        <v>0</v>
      </c>
      <c r="BL844" s="25" t="s">
        <v>240</v>
      </c>
      <c r="BM844" s="25" t="s">
        <v>1240</v>
      </c>
    </row>
    <row r="845" s="11" customFormat="1">
      <c r="B845" s="215"/>
      <c r="D845" s="216" t="s">
        <v>146</v>
      </c>
      <c r="E845" s="217" t="s">
        <v>5</v>
      </c>
      <c r="F845" s="218" t="s">
        <v>1241</v>
      </c>
      <c r="H845" s="217" t="s">
        <v>5</v>
      </c>
      <c r="I845" s="219"/>
      <c r="L845" s="215"/>
      <c r="M845" s="220"/>
      <c r="N845" s="221"/>
      <c r="O845" s="221"/>
      <c r="P845" s="221"/>
      <c r="Q845" s="221"/>
      <c r="R845" s="221"/>
      <c r="S845" s="221"/>
      <c r="T845" s="222"/>
      <c r="AT845" s="217" t="s">
        <v>146</v>
      </c>
      <c r="AU845" s="217" t="s">
        <v>144</v>
      </c>
      <c r="AV845" s="11" t="s">
        <v>17</v>
      </c>
      <c r="AW845" s="11" t="s">
        <v>35</v>
      </c>
      <c r="AX845" s="11" t="s">
        <v>72</v>
      </c>
      <c r="AY845" s="217" t="s">
        <v>136</v>
      </c>
    </row>
    <row r="846" s="12" customFormat="1">
      <c r="B846" s="223"/>
      <c r="D846" s="216" t="s">
        <v>146</v>
      </c>
      <c r="E846" s="224" t="s">
        <v>5</v>
      </c>
      <c r="F846" s="225" t="s">
        <v>1242</v>
      </c>
      <c r="H846" s="226">
        <v>10</v>
      </c>
      <c r="I846" s="227"/>
      <c r="L846" s="223"/>
      <c r="M846" s="228"/>
      <c r="N846" s="229"/>
      <c r="O846" s="229"/>
      <c r="P846" s="229"/>
      <c r="Q846" s="229"/>
      <c r="R846" s="229"/>
      <c r="S846" s="229"/>
      <c r="T846" s="230"/>
      <c r="AT846" s="224" t="s">
        <v>146</v>
      </c>
      <c r="AU846" s="224" t="s">
        <v>144</v>
      </c>
      <c r="AV846" s="12" t="s">
        <v>144</v>
      </c>
      <c r="AW846" s="12" t="s">
        <v>35</v>
      </c>
      <c r="AX846" s="12" t="s">
        <v>17</v>
      </c>
      <c r="AY846" s="224" t="s">
        <v>136</v>
      </c>
    </row>
    <row r="847" s="1" customFormat="1" ht="16.5" customHeight="1">
      <c r="B847" s="202"/>
      <c r="C847" s="203" t="s">
        <v>1243</v>
      </c>
      <c r="D847" s="203" t="s">
        <v>138</v>
      </c>
      <c r="E847" s="204" t="s">
        <v>1244</v>
      </c>
      <c r="F847" s="205" t="s">
        <v>1245</v>
      </c>
      <c r="G847" s="206" t="s">
        <v>207</v>
      </c>
      <c r="H847" s="207">
        <v>60</v>
      </c>
      <c r="I847" s="208"/>
      <c r="J847" s="209">
        <f>ROUND(I847*H847,2)</f>
        <v>0</v>
      </c>
      <c r="K847" s="205" t="s">
        <v>142</v>
      </c>
      <c r="L847" s="47"/>
      <c r="M847" s="210" t="s">
        <v>5</v>
      </c>
      <c r="N847" s="211" t="s">
        <v>44</v>
      </c>
      <c r="O847" s="48"/>
      <c r="P847" s="212">
        <f>O847*H847</f>
        <v>0</v>
      </c>
      <c r="Q847" s="212">
        <v>0</v>
      </c>
      <c r="R847" s="212">
        <f>Q847*H847</f>
        <v>0</v>
      </c>
      <c r="S847" s="212">
        <v>0.0039399999999999999</v>
      </c>
      <c r="T847" s="213">
        <f>S847*H847</f>
        <v>0.2364</v>
      </c>
      <c r="AR847" s="25" t="s">
        <v>240</v>
      </c>
      <c r="AT847" s="25" t="s">
        <v>138</v>
      </c>
      <c r="AU847" s="25" t="s">
        <v>144</v>
      </c>
      <c r="AY847" s="25" t="s">
        <v>136</v>
      </c>
      <c r="BE847" s="214">
        <f>IF(N847="základní",J847,0)</f>
        <v>0</v>
      </c>
      <c r="BF847" s="214">
        <f>IF(N847="snížená",J847,0)</f>
        <v>0</v>
      </c>
      <c r="BG847" s="214">
        <f>IF(N847="zákl. přenesená",J847,0)</f>
        <v>0</v>
      </c>
      <c r="BH847" s="214">
        <f>IF(N847="sníž. přenesená",J847,0)</f>
        <v>0</v>
      </c>
      <c r="BI847" s="214">
        <f>IF(N847="nulová",J847,0)</f>
        <v>0</v>
      </c>
      <c r="BJ847" s="25" t="s">
        <v>144</v>
      </c>
      <c r="BK847" s="214">
        <f>ROUND(I847*H847,2)</f>
        <v>0</v>
      </c>
      <c r="BL847" s="25" t="s">
        <v>240</v>
      </c>
      <c r="BM847" s="25" t="s">
        <v>1246</v>
      </c>
    </row>
    <row r="848" s="11" customFormat="1">
      <c r="B848" s="215"/>
      <c r="D848" s="216" t="s">
        <v>146</v>
      </c>
      <c r="E848" s="217" t="s">
        <v>5</v>
      </c>
      <c r="F848" s="218" t="s">
        <v>1247</v>
      </c>
      <c r="H848" s="217" t="s">
        <v>5</v>
      </c>
      <c r="I848" s="219"/>
      <c r="L848" s="215"/>
      <c r="M848" s="220"/>
      <c r="N848" s="221"/>
      <c r="O848" s="221"/>
      <c r="P848" s="221"/>
      <c r="Q848" s="221"/>
      <c r="R848" s="221"/>
      <c r="S848" s="221"/>
      <c r="T848" s="222"/>
      <c r="AT848" s="217" t="s">
        <v>146</v>
      </c>
      <c r="AU848" s="217" t="s">
        <v>144</v>
      </c>
      <c r="AV848" s="11" t="s">
        <v>17</v>
      </c>
      <c r="AW848" s="11" t="s">
        <v>35</v>
      </c>
      <c r="AX848" s="11" t="s">
        <v>72</v>
      </c>
      <c r="AY848" s="217" t="s">
        <v>136</v>
      </c>
    </row>
    <row r="849" s="12" customFormat="1">
      <c r="B849" s="223"/>
      <c r="D849" s="216" t="s">
        <v>146</v>
      </c>
      <c r="E849" s="224" t="s">
        <v>5</v>
      </c>
      <c r="F849" s="225" t="s">
        <v>295</v>
      </c>
      <c r="H849" s="226">
        <v>60</v>
      </c>
      <c r="I849" s="227"/>
      <c r="L849" s="223"/>
      <c r="M849" s="228"/>
      <c r="N849" s="229"/>
      <c r="O849" s="229"/>
      <c r="P849" s="229"/>
      <c r="Q849" s="229"/>
      <c r="R849" s="229"/>
      <c r="S849" s="229"/>
      <c r="T849" s="230"/>
      <c r="AT849" s="224" t="s">
        <v>146</v>
      </c>
      <c r="AU849" s="224" t="s">
        <v>144</v>
      </c>
      <c r="AV849" s="12" t="s">
        <v>144</v>
      </c>
      <c r="AW849" s="12" t="s">
        <v>35</v>
      </c>
      <c r="AX849" s="12" t="s">
        <v>17</v>
      </c>
      <c r="AY849" s="224" t="s">
        <v>136</v>
      </c>
    </row>
    <row r="850" s="1" customFormat="1" ht="16.5" customHeight="1">
      <c r="B850" s="202"/>
      <c r="C850" s="203" t="s">
        <v>1248</v>
      </c>
      <c r="D850" s="203" t="s">
        <v>138</v>
      </c>
      <c r="E850" s="204" t="s">
        <v>1249</v>
      </c>
      <c r="F850" s="205" t="s">
        <v>1250</v>
      </c>
      <c r="G850" s="206" t="s">
        <v>207</v>
      </c>
      <c r="H850" s="207">
        <v>101.66</v>
      </c>
      <c r="I850" s="208"/>
      <c r="J850" s="209">
        <f>ROUND(I850*H850,2)</f>
        <v>0</v>
      </c>
      <c r="K850" s="205" t="s">
        <v>142</v>
      </c>
      <c r="L850" s="47"/>
      <c r="M850" s="210" t="s">
        <v>5</v>
      </c>
      <c r="N850" s="211" t="s">
        <v>44</v>
      </c>
      <c r="O850" s="48"/>
      <c r="P850" s="212">
        <f>O850*H850</f>
        <v>0</v>
      </c>
      <c r="Q850" s="212">
        <v>0</v>
      </c>
      <c r="R850" s="212">
        <f>Q850*H850</f>
        <v>0</v>
      </c>
      <c r="S850" s="212">
        <v>0.00167</v>
      </c>
      <c r="T850" s="213">
        <f>S850*H850</f>
        <v>0.16977220000000001</v>
      </c>
      <c r="AR850" s="25" t="s">
        <v>240</v>
      </c>
      <c r="AT850" s="25" t="s">
        <v>138</v>
      </c>
      <c r="AU850" s="25" t="s">
        <v>144</v>
      </c>
      <c r="AY850" s="25" t="s">
        <v>136</v>
      </c>
      <c r="BE850" s="214">
        <f>IF(N850="základní",J850,0)</f>
        <v>0</v>
      </c>
      <c r="BF850" s="214">
        <f>IF(N850="snížená",J850,0)</f>
        <v>0</v>
      </c>
      <c r="BG850" s="214">
        <f>IF(N850="zákl. přenesená",J850,0)</f>
        <v>0</v>
      </c>
      <c r="BH850" s="214">
        <f>IF(N850="sníž. přenesená",J850,0)</f>
        <v>0</v>
      </c>
      <c r="BI850" s="214">
        <f>IF(N850="nulová",J850,0)</f>
        <v>0</v>
      </c>
      <c r="BJ850" s="25" t="s">
        <v>144</v>
      </c>
      <c r="BK850" s="214">
        <f>ROUND(I850*H850,2)</f>
        <v>0</v>
      </c>
      <c r="BL850" s="25" t="s">
        <v>240</v>
      </c>
      <c r="BM850" s="25" t="s">
        <v>1251</v>
      </c>
    </row>
    <row r="851" s="11" customFormat="1">
      <c r="B851" s="215"/>
      <c r="D851" s="216" t="s">
        <v>146</v>
      </c>
      <c r="E851" s="217" t="s">
        <v>5</v>
      </c>
      <c r="F851" s="218" t="s">
        <v>446</v>
      </c>
      <c r="H851" s="217" t="s">
        <v>5</v>
      </c>
      <c r="I851" s="219"/>
      <c r="L851" s="215"/>
      <c r="M851" s="220"/>
      <c r="N851" s="221"/>
      <c r="O851" s="221"/>
      <c r="P851" s="221"/>
      <c r="Q851" s="221"/>
      <c r="R851" s="221"/>
      <c r="S851" s="221"/>
      <c r="T851" s="222"/>
      <c r="AT851" s="217" t="s">
        <v>146</v>
      </c>
      <c r="AU851" s="217" t="s">
        <v>144</v>
      </c>
      <c r="AV851" s="11" t="s">
        <v>17</v>
      </c>
      <c r="AW851" s="11" t="s">
        <v>35</v>
      </c>
      <c r="AX851" s="11" t="s">
        <v>72</v>
      </c>
      <c r="AY851" s="217" t="s">
        <v>136</v>
      </c>
    </row>
    <row r="852" s="12" customFormat="1">
      <c r="B852" s="223"/>
      <c r="D852" s="216" t="s">
        <v>146</v>
      </c>
      <c r="E852" s="224" t="s">
        <v>5</v>
      </c>
      <c r="F852" s="225" t="s">
        <v>447</v>
      </c>
      <c r="H852" s="226">
        <v>10.08</v>
      </c>
      <c r="I852" s="227"/>
      <c r="L852" s="223"/>
      <c r="M852" s="228"/>
      <c r="N852" s="229"/>
      <c r="O852" s="229"/>
      <c r="P852" s="229"/>
      <c r="Q852" s="229"/>
      <c r="R852" s="229"/>
      <c r="S852" s="229"/>
      <c r="T852" s="230"/>
      <c r="AT852" s="224" t="s">
        <v>146</v>
      </c>
      <c r="AU852" s="224" t="s">
        <v>144</v>
      </c>
      <c r="AV852" s="12" t="s">
        <v>144</v>
      </c>
      <c r="AW852" s="12" t="s">
        <v>35</v>
      </c>
      <c r="AX852" s="12" t="s">
        <v>72</v>
      </c>
      <c r="AY852" s="224" t="s">
        <v>136</v>
      </c>
    </row>
    <row r="853" s="11" customFormat="1">
      <c r="B853" s="215"/>
      <c r="D853" s="216" t="s">
        <v>146</v>
      </c>
      <c r="E853" s="217" t="s">
        <v>5</v>
      </c>
      <c r="F853" s="218" t="s">
        <v>448</v>
      </c>
      <c r="H853" s="217" t="s">
        <v>5</v>
      </c>
      <c r="I853" s="219"/>
      <c r="L853" s="215"/>
      <c r="M853" s="220"/>
      <c r="N853" s="221"/>
      <c r="O853" s="221"/>
      <c r="P853" s="221"/>
      <c r="Q853" s="221"/>
      <c r="R853" s="221"/>
      <c r="S853" s="221"/>
      <c r="T853" s="222"/>
      <c r="AT853" s="217" t="s">
        <v>146</v>
      </c>
      <c r="AU853" s="217" t="s">
        <v>144</v>
      </c>
      <c r="AV853" s="11" t="s">
        <v>17</v>
      </c>
      <c r="AW853" s="11" t="s">
        <v>35</v>
      </c>
      <c r="AX853" s="11" t="s">
        <v>72</v>
      </c>
      <c r="AY853" s="217" t="s">
        <v>136</v>
      </c>
    </row>
    <row r="854" s="12" customFormat="1">
      <c r="B854" s="223"/>
      <c r="D854" s="216" t="s">
        <v>146</v>
      </c>
      <c r="E854" s="224" t="s">
        <v>5</v>
      </c>
      <c r="F854" s="225" t="s">
        <v>449</v>
      </c>
      <c r="H854" s="226">
        <v>88.5</v>
      </c>
      <c r="I854" s="227"/>
      <c r="L854" s="223"/>
      <c r="M854" s="228"/>
      <c r="N854" s="229"/>
      <c r="O854" s="229"/>
      <c r="P854" s="229"/>
      <c r="Q854" s="229"/>
      <c r="R854" s="229"/>
      <c r="S854" s="229"/>
      <c r="T854" s="230"/>
      <c r="AT854" s="224" t="s">
        <v>146</v>
      </c>
      <c r="AU854" s="224" t="s">
        <v>144</v>
      </c>
      <c r="AV854" s="12" t="s">
        <v>144</v>
      </c>
      <c r="AW854" s="12" t="s">
        <v>35</v>
      </c>
      <c r="AX854" s="12" t="s">
        <v>72</v>
      </c>
      <c r="AY854" s="224" t="s">
        <v>136</v>
      </c>
    </row>
    <row r="855" s="11" customFormat="1">
      <c r="B855" s="215"/>
      <c r="D855" s="216" t="s">
        <v>146</v>
      </c>
      <c r="E855" s="217" t="s">
        <v>5</v>
      </c>
      <c r="F855" s="218" t="s">
        <v>450</v>
      </c>
      <c r="H855" s="217" t="s">
        <v>5</v>
      </c>
      <c r="I855" s="219"/>
      <c r="L855" s="215"/>
      <c r="M855" s="220"/>
      <c r="N855" s="221"/>
      <c r="O855" s="221"/>
      <c r="P855" s="221"/>
      <c r="Q855" s="221"/>
      <c r="R855" s="221"/>
      <c r="S855" s="221"/>
      <c r="T855" s="222"/>
      <c r="AT855" s="217" t="s">
        <v>146</v>
      </c>
      <c r="AU855" s="217" t="s">
        <v>144</v>
      </c>
      <c r="AV855" s="11" t="s">
        <v>17</v>
      </c>
      <c r="AW855" s="11" t="s">
        <v>35</v>
      </c>
      <c r="AX855" s="11" t="s">
        <v>72</v>
      </c>
      <c r="AY855" s="217" t="s">
        <v>136</v>
      </c>
    </row>
    <row r="856" s="12" customFormat="1">
      <c r="B856" s="223"/>
      <c r="D856" s="216" t="s">
        <v>146</v>
      </c>
      <c r="E856" s="224" t="s">
        <v>5</v>
      </c>
      <c r="F856" s="225" t="s">
        <v>451</v>
      </c>
      <c r="H856" s="226">
        <v>3.0800000000000001</v>
      </c>
      <c r="I856" s="227"/>
      <c r="L856" s="223"/>
      <c r="M856" s="228"/>
      <c r="N856" s="229"/>
      <c r="O856" s="229"/>
      <c r="P856" s="229"/>
      <c r="Q856" s="229"/>
      <c r="R856" s="229"/>
      <c r="S856" s="229"/>
      <c r="T856" s="230"/>
      <c r="AT856" s="224" t="s">
        <v>146</v>
      </c>
      <c r="AU856" s="224" t="s">
        <v>144</v>
      </c>
      <c r="AV856" s="12" t="s">
        <v>144</v>
      </c>
      <c r="AW856" s="12" t="s">
        <v>35</v>
      </c>
      <c r="AX856" s="12" t="s">
        <v>72</v>
      </c>
      <c r="AY856" s="224" t="s">
        <v>136</v>
      </c>
    </row>
    <row r="857" s="13" customFormat="1">
      <c r="B857" s="231"/>
      <c r="D857" s="216" t="s">
        <v>146</v>
      </c>
      <c r="E857" s="232" t="s">
        <v>5</v>
      </c>
      <c r="F857" s="233" t="s">
        <v>203</v>
      </c>
      <c r="H857" s="234">
        <v>101.66</v>
      </c>
      <c r="I857" s="235"/>
      <c r="L857" s="231"/>
      <c r="M857" s="236"/>
      <c r="N857" s="237"/>
      <c r="O857" s="237"/>
      <c r="P857" s="237"/>
      <c r="Q857" s="237"/>
      <c r="R857" s="237"/>
      <c r="S857" s="237"/>
      <c r="T857" s="238"/>
      <c r="AT857" s="232" t="s">
        <v>146</v>
      </c>
      <c r="AU857" s="232" t="s">
        <v>144</v>
      </c>
      <c r="AV857" s="13" t="s">
        <v>143</v>
      </c>
      <c r="AW857" s="13" t="s">
        <v>35</v>
      </c>
      <c r="AX857" s="13" t="s">
        <v>17</v>
      </c>
      <c r="AY857" s="232" t="s">
        <v>136</v>
      </c>
    </row>
    <row r="858" s="1" customFormat="1" ht="25.5" customHeight="1">
      <c r="B858" s="202"/>
      <c r="C858" s="203" t="s">
        <v>1252</v>
      </c>
      <c r="D858" s="203" t="s">
        <v>138</v>
      </c>
      <c r="E858" s="204" t="s">
        <v>1253</v>
      </c>
      <c r="F858" s="205" t="s">
        <v>1254</v>
      </c>
      <c r="G858" s="206" t="s">
        <v>207</v>
      </c>
      <c r="H858" s="207">
        <v>46.646000000000001</v>
      </c>
      <c r="I858" s="208"/>
      <c r="J858" s="209">
        <f>ROUND(I858*H858,2)</f>
        <v>0</v>
      </c>
      <c r="K858" s="205" t="s">
        <v>142</v>
      </c>
      <c r="L858" s="47"/>
      <c r="M858" s="210" t="s">
        <v>5</v>
      </c>
      <c r="N858" s="211" t="s">
        <v>44</v>
      </c>
      <c r="O858" s="48"/>
      <c r="P858" s="212">
        <f>O858*H858</f>
        <v>0</v>
      </c>
      <c r="Q858" s="212">
        <v>0.0058599999999999998</v>
      </c>
      <c r="R858" s="212">
        <f>Q858*H858</f>
        <v>0.27334555999999999</v>
      </c>
      <c r="S858" s="212">
        <v>0</v>
      </c>
      <c r="T858" s="213">
        <f>S858*H858</f>
        <v>0</v>
      </c>
      <c r="AR858" s="25" t="s">
        <v>240</v>
      </c>
      <c r="AT858" s="25" t="s">
        <v>138</v>
      </c>
      <c r="AU858" s="25" t="s">
        <v>144</v>
      </c>
      <c r="AY858" s="25" t="s">
        <v>136</v>
      </c>
      <c r="BE858" s="214">
        <f>IF(N858="základní",J858,0)</f>
        <v>0</v>
      </c>
      <c r="BF858" s="214">
        <f>IF(N858="snížená",J858,0)</f>
        <v>0</v>
      </c>
      <c r="BG858" s="214">
        <f>IF(N858="zákl. přenesená",J858,0)</f>
        <v>0</v>
      </c>
      <c r="BH858" s="214">
        <f>IF(N858="sníž. přenesená",J858,0)</f>
        <v>0</v>
      </c>
      <c r="BI858" s="214">
        <f>IF(N858="nulová",J858,0)</f>
        <v>0</v>
      </c>
      <c r="BJ858" s="25" t="s">
        <v>144</v>
      </c>
      <c r="BK858" s="214">
        <f>ROUND(I858*H858,2)</f>
        <v>0</v>
      </c>
      <c r="BL858" s="25" t="s">
        <v>240</v>
      </c>
      <c r="BM858" s="25" t="s">
        <v>1255</v>
      </c>
    </row>
    <row r="859" s="12" customFormat="1">
      <c r="B859" s="223"/>
      <c r="D859" s="216" t="s">
        <v>146</v>
      </c>
      <c r="E859" s="224" t="s">
        <v>5</v>
      </c>
      <c r="F859" s="225" t="s">
        <v>1256</v>
      </c>
      <c r="H859" s="226">
        <v>31.446000000000002</v>
      </c>
      <c r="I859" s="227"/>
      <c r="L859" s="223"/>
      <c r="M859" s="228"/>
      <c r="N859" s="229"/>
      <c r="O859" s="229"/>
      <c r="P859" s="229"/>
      <c r="Q859" s="229"/>
      <c r="R859" s="229"/>
      <c r="S859" s="229"/>
      <c r="T859" s="230"/>
      <c r="AT859" s="224" t="s">
        <v>146</v>
      </c>
      <c r="AU859" s="224" t="s">
        <v>144</v>
      </c>
      <c r="AV859" s="12" t="s">
        <v>144</v>
      </c>
      <c r="AW859" s="12" t="s">
        <v>35</v>
      </c>
      <c r="AX859" s="12" t="s">
        <v>72</v>
      </c>
      <c r="AY859" s="224" t="s">
        <v>136</v>
      </c>
    </row>
    <row r="860" s="11" customFormat="1">
      <c r="B860" s="215"/>
      <c r="D860" s="216" t="s">
        <v>146</v>
      </c>
      <c r="E860" s="217" t="s">
        <v>5</v>
      </c>
      <c r="F860" s="218" t="s">
        <v>1257</v>
      </c>
      <c r="H860" s="217" t="s">
        <v>5</v>
      </c>
      <c r="I860" s="219"/>
      <c r="L860" s="215"/>
      <c r="M860" s="220"/>
      <c r="N860" s="221"/>
      <c r="O860" s="221"/>
      <c r="P860" s="221"/>
      <c r="Q860" s="221"/>
      <c r="R860" s="221"/>
      <c r="S860" s="221"/>
      <c r="T860" s="222"/>
      <c r="AT860" s="217" t="s">
        <v>146</v>
      </c>
      <c r="AU860" s="217" t="s">
        <v>144</v>
      </c>
      <c r="AV860" s="11" t="s">
        <v>17</v>
      </c>
      <c r="AW860" s="11" t="s">
        <v>35</v>
      </c>
      <c r="AX860" s="11" t="s">
        <v>72</v>
      </c>
      <c r="AY860" s="217" t="s">
        <v>136</v>
      </c>
    </row>
    <row r="861" s="12" customFormat="1">
      <c r="B861" s="223"/>
      <c r="D861" s="216" t="s">
        <v>146</v>
      </c>
      <c r="E861" s="224" t="s">
        <v>5</v>
      </c>
      <c r="F861" s="225" t="s">
        <v>1258</v>
      </c>
      <c r="H861" s="226">
        <v>15.199999999999999</v>
      </c>
      <c r="I861" s="227"/>
      <c r="L861" s="223"/>
      <c r="M861" s="228"/>
      <c r="N861" s="229"/>
      <c r="O861" s="229"/>
      <c r="P861" s="229"/>
      <c r="Q861" s="229"/>
      <c r="R861" s="229"/>
      <c r="S861" s="229"/>
      <c r="T861" s="230"/>
      <c r="AT861" s="224" t="s">
        <v>146</v>
      </c>
      <c r="AU861" s="224" t="s">
        <v>144</v>
      </c>
      <c r="AV861" s="12" t="s">
        <v>144</v>
      </c>
      <c r="AW861" s="12" t="s">
        <v>35</v>
      </c>
      <c r="AX861" s="12" t="s">
        <v>72</v>
      </c>
      <c r="AY861" s="224" t="s">
        <v>136</v>
      </c>
    </row>
    <row r="862" s="13" customFormat="1">
      <c r="B862" s="231"/>
      <c r="D862" s="216" t="s">
        <v>146</v>
      </c>
      <c r="E862" s="232" t="s">
        <v>5</v>
      </c>
      <c r="F862" s="233" t="s">
        <v>203</v>
      </c>
      <c r="H862" s="234">
        <v>46.646000000000001</v>
      </c>
      <c r="I862" s="235"/>
      <c r="L862" s="231"/>
      <c r="M862" s="236"/>
      <c r="N862" s="237"/>
      <c r="O862" s="237"/>
      <c r="P862" s="237"/>
      <c r="Q862" s="237"/>
      <c r="R862" s="237"/>
      <c r="S862" s="237"/>
      <c r="T862" s="238"/>
      <c r="AT862" s="232" t="s">
        <v>146</v>
      </c>
      <c r="AU862" s="232" t="s">
        <v>144</v>
      </c>
      <c r="AV862" s="13" t="s">
        <v>143</v>
      </c>
      <c r="AW862" s="13" t="s">
        <v>35</v>
      </c>
      <c r="AX862" s="13" t="s">
        <v>17</v>
      </c>
      <c r="AY862" s="232" t="s">
        <v>136</v>
      </c>
    </row>
    <row r="863" s="1" customFormat="1" ht="25.5" customHeight="1">
      <c r="B863" s="202"/>
      <c r="C863" s="203" t="s">
        <v>1259</v>
      </c>
      <c r="D863" s="203" t="s">
        <v>138</v>
      </c>
      <c r="E863" s="204" t="s">
        <v>1260</v>
      </c>
      <c r="F863" s="205" t="s">
        <v>1261</v>
      </c>
      <c r="G863" s="206" t="s">
        <v>207</v>
      </c>
      <c r="H863" s="207">
        <v>109.5</v>
      </c>
      <c r="I863" s="208"/>
      <c r="J863" s="209">
        <f>ROUND(I863*H863,2)</f>
        <v>0</v>
      </c>
      <c r="K863" s="205" t="s">
        <v>142</v>
      </c>
      <c r="L863" s="47"/>
      <c r="M863" s="210" t="s">
        <v>5</v>
      </c>
      <c r="N863" s="211" t="s">
        <v>44</v>
      </c>
      <c r="O863" s="48"/>
      <c r="P863" s="212">
        <f>O863*H863</f>
        <v>0</v>
      </c>
      <c r="Q863" s="212">
        <v>0.0022699999999999999</v>
      </c>
      <c r="R863" s="212">
        <f>Q863*H863</f>
        <v>0.24856499999999998</v>
      </c>
      <c r="S863" s="212">
        <v>0</v>
      </c>
      <c r="T863" s="213">
        <f>S863*H863</f>
        <v>0</v>
      </c>
      <c r="AR863" s="25" t="s">
        <v>240</v>
      </c>
      <c r="AT863" s="25" t="s">
        <v>138</v>
      </c>
      <c r="AU863" s="25" t="s">
        <v>144</v>
      </c>
      <c r="AY863" s="25" t="s">
        <v>136</v>
      </c>
      <c r="BE863" s="214">
        <f>IF(N863="základní",J863,0)</f>
        <v>0</v>
      </c>
      <c r="BF863" s="214">
        <f>IF(N863="snížená",J863,0)</f>
        <v>0</v>
      </c>
      <c r="BG863" s="214">
        <f>IF(N863="zákl. přenesená",J863,0)</f>
        <v>0</v>
      </c>
      <c r="BH863" s="214">
        <f>IF(N863="sníž. přenesená",J863,0)</f>
        <v>0</v>
      </c>
      <c r="BI863" s="214">
        <f>IF(N863="nulová",J863,0)</f>
        <v>0</v>
      </c>
      <c r="BJ863" s="25" t="s">
        <v>144</v>
      </c>
      <c r="BK863" s="214">
        <f>ROUND(I863*H863,2)</f>
        <v>0</v>
      </c>
      <c r="BL863" s="25" t="s">
        <v>240</v>
      </c>
      <c r="BM863" s="25" t="s">
        <v>1262</v>
      </c>
    </row>
    <row r="864" s="12" customFormat="1">
      <c r="B864" s="223"/>
      <c r="D864" s="216" t="s">
        <v>146</v>
      </c>
      <c r="E864" s="224" t="s">
        <v>5</v>
      </c>
      <c r="F864" s="225" t="s">
        <v>1263</v>
      </c>
      <c r="H864" s="226">
        <v>109.5</v>
      </c>
      <c r="I864" s="227"/>
      <c r="L864" s="223"/>
      <c r="M864" s="228"/>
      <c r="N864" s="229"/>
      <c r="O864" s="229"/>
      <c r="P864" s="229"/>
      <c r="Q864" s="229"/>
      <c r="R864" s="229"/>
      <c r="S864" s="229"/>
      <c r="T864" s="230"/>
      <c r="AT864" s="224" t="s">
        <v>146</v>
      </c>
      <c r="AU864" s="224" t="s">
        <v>144</v>
      </c>
      <c r="AV864" s="12" t="s">
        <v>144</v>
      </c>
      <c r="AW864" s="12" t="s">
        <v>35</v>
      </c>
      <c r="AX864" s="12" t="s">
        <v>17</v>
      </c>
      <c r="AY864" s="224" t="s">
        <v>136</v>
      </c>
    </row>
    <row r="865" s="1" customFormat="1" ht="25.5" customHeight="1">
      <c r="B865" s="202"/>
      <c r="C865" s="203" t="s">
        <v>1264</v>
      </c>
      <c r="D865" s="203" t="s">
        <v>138</v>
      </c>
      <c r="E865" s="204" t="s">
        <v>1265</v>
      </c>
      <c r="F865" s="205" t="s">
        <v>1266</v>
      </c>
      <c r="G865" s="206" t="s">
        <v>141</v>
      </c>
      <c r="H865" s="207">
        <v>10</v>
      </c>
      <c r="I865" s="208"/>
      <c r="J865" s="209">
        <f>ROUND(I865*H865,2)</f>
        <v>0</v>
      </c>
      <c r="K865" s="205" t="s">
        <v>142</v>
      </c>
      <c r="L865" s="47"/>
      <c r="M865" s="210" t="s">
        <v>5</v>
      </c>
      <c r="N865" s="211" t="s">
        <v>44</v>
      </c>
      <c r="O865" s="48"/>
      <c r="P865" s="212">
        <f>O865*H865</f>
        <v>0</v>
      </c>
      <c r="Q865" s="212">
        <v>0.01082</v>
      </c>
      <c r="R865" s="212">
        <f>Q865*H865</f>
        <v>0.10819999999999999</v>
      </c>
      <c r="S865" s="212">
        <v>0</v>
      </c>
      <c r="T865" s="213">
        <f>S865*H865</f>
        <v>0</v>
      </c>
      <c r="AR865" s="25" t="s">
        <v>240</v>
      </c>
      <c r="AT865" s="25" t="s">
        <v>138</v>
      </c>
      <c r="AU865" s="25" t="s">
        <v>144</v>
      </c>
      <c r="AY865" s="25" t="s">
        <v>136</v>
      </c>
      <c r="BE865" s="214">
        <f>IF(N865="základní",J865,0)</f>
        <v>0</v>
      </c>
      <c r="BF865" s="214">
        <f>IF(N865="snížená",J865,0)</f>
        <v>0</v>
      </c>
      <c r="BG865" s="214">
        <f>IF(N865="zákl. přenesená",J865,0)</f>
        <v>0</v>
      </c>
      <c r="BH865" s="214">
        <f>IF(N865="sníž. přenesená",J865,0)</f>
        <v>0</v>
      </c>
      <c r="BI865" s="214">
        <f>IF(N865="nulová",J865,0)</f>
        <v>0</v>
      </c>
      <c r="BJ865" s="25" t="s">
        <v>144</v>
      </c>
      <c r="BK865" s="214">
        <f>ROUND(I865*H865,2)</f>
        <v>0</v>
      </c>
      <c r="BL865" s="25" t="s">
        <v>240</v>
      </c>
      <c r="BM865" s="25" t="s">
        <v>1267</v>
      </c>
    </row>
    <row r="866" s="11" customFormat="1">
      <c r="B866" s="215"/>
      <c r="D866" s="216" t="s">
        <v>146</v>
      </c>
      <c r="E866" s="217" t="s">
        <v>5</v>
      </c>
      <c r="F866" s="218" t="s">
        <v>1241</v>
      </c>
      <c r="H866" s="217" t="s">
        <v>5</v>
      </c>
      <c r="I866" s="219"/>
      <c r="L866" s="215"/>
      <c r="M866" s="220"/>
      <c r="N866" s="221"/>
      <c r="O866" s="221"/>
      <c r="P866" s="221"/>
      <c r="Q866" s="221"/>
      <c r="R866" s="221"/>
      <c r="S866" s="221"/>
      <c r="T866" s="222"/>
      <c r="AT866" s="217" t="s">
        <v>146</v>
      </c>
      <c r="AU866" s="217" t="s">
        <v>144</v>
      </c>
      <c r="AV866" s="11" t="s">
        <v>17</v>
      </c>
      <c r="AW866" s="11" t="s">
        <v>35</v>
      </c>
      <c r="AX866" s="11" t="s">
        <v>72</v>
      </c>
      <c r="AY866" s="217" t="s">
        <v>136</v>
      </c>
    </row>
    <row r="867" s="12" customFormat="1">
      <c r="B867" s="223"/>
      <c r="D867" s="216" t="s">
        <v>146</v>
      </c>
      <c r="E867" s="224" t="s">
        <v>5</v>
      </c>
      <c r="F867" s="225" t="s">
        <v>1242</v>
      </c>
      <c r="H867" s="226">
        <v>10</v>
      </c>
      <c r="I867" s="227"/>
      <c r="L867" s="223"/>
      <c r="M867" s="228"/>
      <c r="N867" s="229"/>
      <c r="O867" s="229"/>
      <c r="P867" s="229"/>
      <c r="Q867" s="229"/>
      <c r="R867" s="229"/>
      <c r="S867" s="229"/>
      <c r="T867" s="230"/>
      <c r="AT867" s="224" t="s">
        <v>146</v>
      </c>
      <c r="AU867" s="224" t="s">
        <v>144</v>
      </c>
      <c r="AV867" s="12" t="s">
        <v>144</v>
      </c>
      <c r="AW867" s="12" t="s">
        <v>35</v>
      </c>
      <c r="AX867" s="12" t="s">
        <v>17</v>
      </c>
      <c r="AY867" s="224" t="s">
        <v>136</v>
      </c>
    </row>
    <row r="868" s="1" customFormat="1" ht="38.25" customHeight="1">
      <c r="B868" s="202"/>
      <c r="C868" s="203" t="s">
        <v>1268</v>
      </c>
      <c r="D868" s="203" t="s">
        <v>138</v>
      </c>
      <c r="E868" s="204" t="s">
        <v>1269</v>
      </c>
      <c r="F868" s="205" t="s">
        <v>1270</v>
      </c>
      <c r="G868" s="206" t="s">
        <v>773</v>
      </c>
      <c r="H868" s="257"/>
      <c r="I868" s="208"/>
      <c r="J868" s="209">
        <f>ROUND(I868*H868,2)</f>
        <v>0</v>
      </c>
      <c r="K868" s="205" t="s">
        <v>142</v>
      </c>
      <c r="L868" s="47"/>
      <c r="M868" s="210" t="s">
        <v>5</v>
      </c>
      <c r="N868" s="211" t="s">
        <v>44</v>
      </c>
      <c r="O868" s="48"/>
      <c r="P868" s="212">
        <f>O868*H868</f>
        <v>0</v>
      </c>
      <c r="Q868" s="212">
        <v>0</v>
      </c>
      <c r="R868" s="212">
        <f>Q868*H868</f>
        <v>0</v>
      </c>
      <c r="S868" s="212">
        <v>0</v>
      </c>
      <c r="T868" s="213">
        <f>S868*H868</f>
        <v>0</v>
      </c>
      <c r="AR868" s="25" t="s">
        <v>240</v>
      </c>
      <c r="AT868" s="25" t="s">
        <v>138</v>
      </c>
      <c r="AU868" s="25" t="s">
        <v>144</v>
      </c>
      <c r="AY868" s="25" t="s">
        <v>136</v>
      </c>
      <c r="BE868" s="214">
        <f>IF(N868="základní",J868,0)</f>
        <v>0</v>
      </c>
      <c r="BF868" s="214">
        <f>IF(N868="snížená",J868,0)</f>
        <v>0</v>
      </c>
      <c r="BG868" s="214">
        <f>IF(N868="zákl. přenesená",J868,0)</f>
        <v>0</v>
      </c>
      <c r="BH868" s="214">
        <f>IF(N868="sníž. přenesená",J868,0)</f>
        <v>0</v>
      </c>
      <c r="BI868" s="214">
        <f>IF(N868="nulová",J868,0)</f>
        <v>0</v>
      </c>
      <c r="BJ868" s="25" t="s">
        <v>144</v>
      </c>
      <c r="BK868" s="214">
        <f>ROUND(I868*H868,2)</f>
        <v>0</v>
      </c>
      <c r="BL868" s="25" t="s">
        <v>240</v>
      </c>
      <c r="BM868" s="25" t="s">
        <v>1271</v>
      </c>
    </row>
    <row r="869" s="1" customFormat="1" ht="16.5" customHeight="1">
      <c r="B869" s="202"/>
      <c r="C869" s="203" t="s">
        <v>1272</v>
      </c>
      <c r="D869" s="203" t="s">
        <v>138</v>
      </c>
      <c r="E869" s="204" t="s">
        <v>1273</v>
      </c>
      <c r="F869" s="205" t="s">
        <v>1274</v>
      </c>
      <c r="G869" s="206" t="s">
        <v>207</v>
      </c>
      <c r="H869" s="207">
        <v>109.5</v>
      </c>
      <c r="I869" s="208"/>
      <c r="J869" s="209">
        <f>ROUND(I869*H869,2)</f>
        <v>0</v>
      </c>
      <c r="K869" s="205" t="s">
        <v>5</v>
      </c>
      <c r="L869" s="47"/>
      <c r="M869" s="210" t="s">
        <v>5</v>
      </c>
      <c r="N869" s="211" t="s">
        <v>44</v>
      </c>
      <c r="O869" s="48"/>
      <c r="P869" s="212">
        <f>O869*H869</f>
        <v>0</v>
      </c>
      <c r="Q869" s="212">
        <v>0</v>
      </c>
      <c r="R869" s="212">
        <f>Q869*H869</f>
        <v>0</v>
      </c>
      <c r="S869" s="212">
        <v>0</v>
      </c>
      <c r="T869" s="213">
        <f>S869*H869</f>
        <v>0</v>
      </c>
      <c r="AR869" s="25" t="s">
        <v>240</v>
      </c>
      <c r="AT869" s="25" t="s">
        <v>138</v>
      </c>
      <c r="AU869" s="25" t="s">
        <v>144</v>
      </c>
      <c r="AY869" s="25" t="s">
        <v>136</v>
      </c>
      <c r="BE869" s="214">
        <f>IF(N869="základní",J869,0)</f>
        <v>0</v>
      </c>
      <c r="BF869" s="214">
        <f>IF(N869="snížená",J869,0)</f>
        <v>0</v>
      </c>
      <c r="BG869" s="214">
        <f>IF(N869="zákl. přenesená",J869,0)</f>
        <v>0</v>
      </c>
      <c r="BH869" s="214">
        <f>IF(N869="sníž. přenesená",J869,0)</f>
        <v>0</v>
      </c>
      <c r="BI869" s="214">
        <f>IF(N869="nulová",J869,0)</f>
        <v>0</v>
      </c>
      <c r="BJ869" s="25" t="s">
        <v>144</v>
      </c>
      <c r="BK869" s="214">
        <f>ROUND(I869*H869,2)</f>
        <v>0</v>
      </c>
      <c r="BL869" s="25" t="s">
        <v>240</v>
      </c>
      <c r="BM869" s="25" t="s">
        <v>1275</v>
      </c>
    </row>
    <row r="870" s="12" customFormat="1">
      <c r="B870" s="223"/>
      <c r="D870" s="216" t="s">
        <v>146</v>
      </c>
      <c r="E870" s="224" t="s">
        <v>5</v>
      </c>
      <c r="F870" s="225" t="s">
        <v>1263</v>
      </c>
      <c r="H870" s="226">
        <v>109.5</v>
      </c>
      <c r="I870" s="227"/>
      <c r="L870" s="223"/>
      <c r="M870" s="228"/>
      <c r="N870" s="229"/>
      <c r="O870" s="229"/>
      <c r="P870" s="229"/>
      <c r="Q870" s="229"/>
      <c r="R870" s="229"/>
      <c r="S870" s="229"/>
      <c r="T870" s="230"/>
      <c r="AT870" s="224" t="s">
        <v>146</v>
      </c>
      <c r="AU870" s="224" t="s">
        <v>144</v>
      </c>
      <c r="AV870" s="12" t="s">
        <v>144</v>
      </c>
      <c r="AW870" s="12" t="s">
        <v>35</v>
      </c>
      <c r="AX870" s="12" t="s">
        <v>17</v>
      </c>
      <c r="AY870" s="224" t="s">
        <v>136</v>
      </c>
    </row>
    <row r="871" s="1" customFormat="1" ht="16.5" customHeight="1">
      <c r="B871" s="202"/>
      <c r="C871" s="203" t="s">
        <v>1276</v>
      </c>
      <c r="D871" s="203" t="s">
        <v>138</v>
      </c>
      <c r="E871" s="204" t="s">
        <v>1277</v>
      </c>
      <c r="F871" s="205" t="s">
        <v>1278</v>
      </c>
      <c r="G871" s="206" t="s">
        <v>207</v>
      </c>
      <c r="H871" s="207">
        <v>21.899999999999999</v>
      </c>
      <c r="I871" s="208"/>
      <c r="J871" s="209">
        <f>ROUND(I871*H871,2)</f>
        <v>0</v>
      </c>
      <c r="K871" s="205" t="s">
        <v>142</v>
      </c>
      <c r="L871" s="47"/>
      <c r="M871" s="210" t="s">
        <v>5</v>
      </c>
      <c r="N871" s="211" t="s">
        <v>44</v>
      </c>
      <c r="O871" s="48"/>
      <c r="P871" s="212">
        <f>O871*H871</f>
        <v>0</v>
      </c>
      <c r="Q871" s="212">
        <v>0</v>
      </c>
      <c r="R871" s="212">
        <f>Q871*H871</f>
        <v>0</v>
      </c>
      <c r="S871" s="212">
        <v>0.0025999999999999999</v>
      </c>
      <c r="T871" s="213">
        <f>S871*H871</f>
        <v>0.056939999999999991</v>
      </c>
      <c r="AR871" s="25" t="s">
        <v>240</v>
      </c>
      <c r="AT871" s="25" t="s">
        <v>138</v>
      </c>
      <c r="AU871" s="25" t="s">
        <v>144</v>
      </c>
      <c r="AY871" s="25" t="s">
        <v>136</v>
      </c>
      <c r="BE871" s="214">
        <f>IF(N871="základní",J871,0)</f>
        <v>0</v>
      </c>
      <c r="BF871" s="214">
        <f>IF(N871="snížená",J871,0)</f>
        <v>0</v>
      </c>
      <c r="BG871" s="214">
        <f>IF(N871="zákl. přenesená",J871,0)</f>
        <v>0</v>
      </c>
      <c r="BH871" s="214">
        <f>IF(N871="sníž. přenesená",J871,0)</f>
        <v>0</v>
      </c>
      <c r="BI871" s="214">
        <f>IF(N871="nulová",J871,0)</f>
        <v>0</v>
      </c>
      <c r="BJ871" s="25" t="s">
        <v>144</v>
      </c>
      <c r="BK871" s="214">
        <f>ROUND(I871*H871,2)</f>
        <v>0</v>
      </c>
      <c r="BL871" s="25" t="s">
        <v>240</v>
      </c>
      <c r="BM871" s="25" t="s">
        <v>1279</v>
      </c>
    </row>
    <row r="872" s="11" customFormat="1">
      <c r="B872" s="215"/>
      <c r="D872" s="216" t="s">
        <v>146</v>
      </c>
      <c r="E872" s="217" t="s">
        <v>5</v>
      </c>
      <c r="F872" s="218" t="s">
        <v>1056</v>
      </c>
      <c r="H872" s="217" t="s">
        <v>5</v>
      </c>
      <c r="I872" s="219"/>
      <c r="L872" s="215"/>
      <c r="M872" s="220"/>
      <c r="N872" s="221"/>
      <c r="O872" s="221"/>
      <c r="P872" s="221"/>
      <c r="Q872" s="221"/>
      <c r="R872" s="221"/>
      <c r="S872" s="221"/>
      <c r="T872" s="222"/>
      <c r="AT872" s="217" t="s">
        <v>146</v>
      </c>
      <c r="AU872" s="217" t="s">
        <v>144</v>
      </c>
      <c r="AV872" s="11" t="s">
        <v>17</v>
      </c>
      <c r="AW872" s="11" t="s">
        <v>35</v>
      </c>
      <c r="AX872" s="11" t="s">
        <v>72</v>
      </c>
      <c r="AY872" s="217" t="s">
        <v>136</v>
      </c>
    </row>
    <row r="873" s="12" customFormat="1">
      <c r="B873" s="223"/>
      <c r="D873" s="216" t="s">
        <v>146</v>
      </c>
      <c r="E873" s="224" t="s">
        <v>5</v>
      </c>
      <c r="F873" s="225" t="s">
        <v>1280</v>
      </c>
      <c r="H873" s="226">
        <v>21.899999999999999</v>
      </c>
      <c r="I873" s="227"/>
      <c r="L873" s="223"/>
      <c r="M873" s="228"/>
      <c r="N873" s="229"/>
      <c r="O873" s="229"/>
      <c r="P873" s="229"/>
      <c r="Q873" s="229"/>
      <c r="R873" s="229"/>
      <c r="S873" s="229"/>
      <c r="T873" s="230"/>
      <c r="AT873" s="224" t="s">
        <v>146</v>
      </c>
      <c r="AU873" s="224" t="s">
        <v>144</v>
      </c>
      <c r="AV873" s="12" t="s">
        <v>144</v>
      </c>
      <c r="AW873" s="12" t="s">
        <v>35</v>
      </c>
      <c r="AX873" s="12" t="s">
        <v>17</v>
      </c>
      <c r="AY873" s="224" t="s">
        <v>136</v>
      </c>
    </row>
    <row r="874" s="1" customFormat="1" ht="25.5" customHeight="1">
      <c r="B874" s="202"/>
      <c r="C874" s="203" t="s">
        <v>1281</v>
      </c>
      <c r="D874" s="203" t="s">
        <v>138</v>
      </c>
      <c r="E874" s="204" t="s">
        <v>1282</v>
      </c>
      <c r="F874" s="205" t="s">
        <v>1283</v>
      </c>
      <c r="G874" s="206" t="s">
        <v>207</v>
      </c>
      <c r="H874" s="207">
        <v>21.899999999999999</v>
      </c>
      <c r="I874" s="208"/>
      <c r="J874" s="209">
        <f>ROUND(I874*H874,2)</f>
        <v>0</v>
      </c>
      <c r="K874" s="205" t="s">
        <v>142</v>
      </c>
      <c r="L874" s="47"/>
      <c r="M874" s="210" t="s">
        <v>5</v>
      </c>
      <c r="N874" s="211" t="s">
        <v>44</v>
      </c>
      <c r="O874" s="48"/>
      <c r="P874" s="212">
        <f>O874*H874</f>
        <v>0</v>
      </c>
      <c r="Q874" s="212">
        <v>0.0032200000000000002</v>
      </c>
      <c r="R874" s="212">
        <f>Q874*H874</f>
        <v>0.070517999999999997</v>
      </c>
      <c r="S874" s="212">
        <v>0</v>
      </c>
      <c r="T874" s="213">
        <f>S874*H874</f>
        <v>0</v>
      </c>
      <c r="AR874" s="25" t="s">
        <v>240</v>
      </c>
      <c r="AT874" s="25" t="s">
        <v>138</v>
      </c>
      <c r="AU874" s="25" t="s">
        <v>144</v>
      </c>
      <c r="AY874" s="25" t="s">
        <v>136</v>
      </c>
      <c r="BE874" s="214">
        <f>IF(N874="základní",J874,0)</f>
        <v>0</v>
      </c>
      <c r="BF874" s="214">
        <f>IF(N874="snížená",J874,0)</f>
        <v>0</v>
      </c>
      <c r="BG874" s="214">
        <f>IF(N874="zákl. přenesená",J874,0)</f>
        <v>0</v>
      </c>
      <c r="BH874" s="214">
        <f>IF(N874="sníž. přenesená",J874,0)</f>
        <v>0</v>
      </c>
      <c r="BI874" s="214">
        <f>IF(N874="nulová",J874,0)</f>
        <v>0</v>
      </c>
      <c r="BJ874" s="25" t="s">
        <v>144</v>
      </c>
      <c r="BK874" s="214">
        <f>ROUND(I874*H874,2)</f>
        <v>0</v>
      </c>
      <c r="BL874" s="25" t="s">
        <v>240</v>
      </c>
      <c r="BM874" s="25" t="s">
        <v>1284</v>
      </c>
    </row>
    <row r="875" s="11" customFormat="1">
      <c r="B875" s="215"/>
      <c r="D875" s="216" t="s">
        <v>146</v>
      </c>
      <c r="E875" s="217" t="s">
        <v>5</v>
      </c>
      <c r="F875" s="218" t="s">
        <v>1056</v>
      </c>
      <c r="H875" s="217" t="s">
        <v>5</v>
      </c>
      <c r="I875" s="219"/>
      <c r="L875" s="215"/>
      <c r="M875" s="220"/>
      <c r="N875" s="221"/>
      <c r="O875" s="221"/>
      <c r="P875" s="221"/>
      <c r="Q875" s="221"/>
      <c r="R875" s="221"/>
      <c r="S875" s="221"/>
      <c r="T875" s="222"/>
      <c r="AT875" s="217" t="s">
        <v>146</v>
      </c>
      <c r="AU875" s="217" t="s">
        <v>144</v>
      </c>
      <c r="AV875" s="11" t="s">
        <v>17</v>
      </c>
      <c r="AW875" s="11" t="s">
        <v>35</v>
      </c>
      <c r="AX875" s="11" t="s">
        <v>72</v>
      </c>
      <c r="AY875" s="217" t="s">
        <v>136</v>
      </c>
    </row>
    <row r="876" s="12" customFormat="1">
      <c r="B876" s="223"/>
      <c r="D876" s="216" t="s">
        <v>146</v>
      </c>
      <c r="E876" s="224" t="s">
        <v>5</v>
      </c>
      <c r="F876" s="225" t="s">
        <v>1280</v>
      </c>
      <c r="H876" s="226">
        <v>21.899999999999999</v>
      </c>
      <c r="I876" s="227"/>
      <c r="L876" s="223"/>
      <c r="M876" s="228"/>
      <c r="N876" s="229"/>
      <c r="O876" s="229"/>
      <c r="P876" s="229"/>
      <c r="Q876" s="229"/>
      <c r="R876" s="229"/>
      <c r="S876" s="229"/>
      <c r="T876" s="230"/>
      <c r="AT876" s="224" t="s">
        <v>146</v>
      </c>
      <c r="AU876" s="224" t="s">
        <v>144</v>
      </c>
      <c r="AV876" s="12" t="s">
        <v>144</v>
      </c>
      <c r="AW876" s="12" t="s">
        <v>35</v>
      </c>
      <c r="AX876" s="12" t="s">
        <v>17</v>
      </c>
      <c r="AY876" s="224" t="s">
        <v>136</v>
      </c>
    </row>
    <row r="877" s="1" customFormat="1" ht="16.5" customHeight="1">
      <c r="B877" s="202"/>
      <c r="C877" s="203" t="s">
        <v>1285</v>
      </c>
      <c r="D877" s="203" t="s">
        <v>138</v>
      </c>
      <c r="E877" s="204" t="s">
        <v>1286</v>
      </c>
      <c r="F877" s="205" t="s">
        <v>1287</v>
      </c>
      <c r="G877" s="206" t="s">
        <v>207</v>
      </c>
      <c r="H877" s="207">
        <v>87.599999999999994</v>
      </c>
      <c r="I877" s="208"/>
      <c r="J877" s="209">
        <f>ROUND(I877*H877,2)</f>
        <v>0</v>
      </c>
      <c r="K877" s="205" t="s">
        <v>142</v>
      </c>
      <c r="L877" s="47"/>
      <c r="M877" s="210" t="s">
        <v>5</v>
      </c>
      <c r="N877" s="211" t="s">
        <v>44</v>
      </c>
      <c r="O877" s="48"/>
      <c r="P877" s="212">
        <f>O877*H877</f>
        <v>0</v>
      </c>
      <c r="Q877" s="212">
        <v>0</v>
      </c>
      <c r="R877" s="212">
        <f>Q877*H877</f>
        <v>0</v>
      </c>
      <c r="S877" s="212">
        <v>0.0025999999999999999</v>
      </c>
      <c r="T877" s="213">
        <f>S877*H877</f>
        <v>0.22775999999999996</v>
      </c>
      <c r="AR877" s="25" t="s">
        <v>240</v>
      </c>
      <c r="AT877" s="25" t="s">
        <v>138</v>
      </c>
      <c r="AU877" s="25" t="s">
        <v>144</v>
      </c>
      <c r="AY877" s="25" t="s">
        <v>136</v>
      </c>
      <c r="BE877" s="214">
        <f>IF(N877="základní",J877,0)</f>
        <v>0</v>
      </c>
      <c r="BF877" s="214">
        <f>IF(N877="snížená",J877,0)</f>
        <v>0</v>
      </c>
      <c r="BG877" s="214">
        <f>IF(N877="zákl. přenesená",J877,0)</f>
        <v>0</v>
      </c>
      <c r="BH877" s="214">
        <f>IF(N877="sníž. přenesená",J877,0)</f>
        <v>0</v>
      </c>
      <c r="BI877" s="214">
        <f>IF(N877="nulová",J877,0)</f>
        <v>0</v>
      </c>
      <c r="BJ877" s="25" t="s">
        <v>144</v>
      </c>
      <c r="BK877" s="214">
        <f>ROUND(I877*H877,2)</f>
        <v>0</v>
      </c>
      <c r="BL877" s="25" t="s">
        <v>240</v>
      </c>
      <c r="BM877" s="25" t="s">
        <v>1288</v>
      </c>
    </row>
    <row r="878" s="11" customFormat="1">
      <c r="B878" s="215"/>
      <c r="D878" s="216" t="s">
        <v>146</v>
      </c>
      <c r="E878" s="217" t="s">
        <v>5</v>
      </c>
      <c r="F878" s="218" t="s">
        <v>1289</v>
      </c>
      <c r="H878" s="217" t="s">
        <v>5</v>
      </c>
      <c r="I878" s="219"/>
      <c r="L878" s="215"/>
      <c r="M878" s="220"/>
      <c r="N878" s="221"/>
      <c r="O878" s="221"/>
      <c r="P878" s="221"/>
      <c r="Q878" s="221"/>
      <c r="R878" s="221"/>
      <c r="S878" s="221"/>
      <c r="T878" s="222"/>
      <c r="AT878" s="217" t="s">
        <v>146</v>
      </c>
      <c r="AU878" s="217" t="s">
        <v>144</v>
      </c>
      <c r="AV878" s="11" t="s">
        <v>17</v>
      </c>
      <c r="AW878" s="11" t="s">
        <v>35</v>
      </c>
      <c r="AX878" s="11" t="s">
        <v>72</v>
      </c>
      <c r="AY878" s="217" t="s">
        <v>136</v>
      </c>
    </row>
    <row r="879" s="12" customFormat="1">
      <c r="B879" s="223"/>
      <c r="D879" s="216" t="s">
        <v>146</v>
      </c>
      <c r="E879" s="224" t="s">
        <v>5</v>
      </c>
      <c r="F879" s="225" t="s">
        <v>1290</v>
      </c>
      <c r="H879" s="226">
        <v>87.599999999999994</v>
      </c>
      <c r="I879" s="227"/>
      <c r="L879" s="223"/>
      <c r="M879" s="228"/>
      <c r="N879" s="229"/>
      <c r="O879" s="229"/>
      <c r="P879" s="229"/>
      <c r="Q879" s="229"/>
      <c r="R879" s="229"/>
      <c r="S879" s="229"/>
      <c r="T879" s="230"/>
      <c r="AT879" s="224" t="s">
        <v>146</v>
      </c>
      <c r="AU879" s="224" t="s">
        <v>144</v>
      </c>
      <c r="AV879" s="12" t="s">
        <v>144</v>
      </c>
      <c r="AW879" s="12" t="s">
        <v>35</v>
      </c>
      <c r="AX879" s="12" t="s">
        <v>17</v>
      </c>
      <c r="AY879" s="224" t="s">
        <v>136</v>
      </c>
    </row>
    <row r="880" s="1" customFormat="1" ht="16.5" customHeight="1">
      <c r="B880" s="202"/>
      <c r="C880" s="203" t="s">
        <v>1291</v>
      </c>
      <c r="D880" s="203" t="s">
        <v>138</v>
      </c>
      <c r="E880" s="204" t="s">
        <v>1292</v>
      </c>
      <c r="F880" s="205" t="s">
        <v>1293</v>
      </c>
      <c r="G880" s="206" t="s">
        <v>207</v>
      </c>
      <c r="H880" s="207">
        <v>87.599999999999994</v>
      </c>
      <c r="I880" s="208"/>
      <c r="J880" s="209">
        <f>ROUND(I880*H880,2)</f>
        <v>0</v>
      </c>
      <c r="K880" s="205" t="s">
        <v>142</v>
      </c>
      <c r="L880" s="47"/>
      <c r="M880" s="210" t="s">
        <v>5</v>
      </c>
      <c r="N880" s="211" t="s">
        <v>44</v>
      </c>
      <c r="O880" s="48"/>
      <c r="P880" s="212">
        <f>O880*H880</f>
        <v>0</v>
      </c>
      <c r="Q880" s="212">
        <v>0</v>
      </c>
      <c r="R880" s="212">
        <f>Q880*H880</f>
        <v>0</v>
      </c>
      <c r="S880" s="212">
        <v>0</v>
      </c>
      <c r="T880" s="213">
        <f>S880*H880</f>
        <v>0</v>
      </c>
      <c r="AR880" s="25" t="s">
        <v>240</v>
      </c>
      <c r="AT880" s="25" t="s">
        <v>138</v>
      </c>
      <c r="AU880" s="25" t="s">
        <v>144</v>
      </c>
      <c r="AY880" s="25" t="s">
        <v>136</v>
      </c>
      <c r="BE880" s="214">
        <f>IF(N880="základní",J880,0)</f>
        <v>0</v>
      </c>
      <c r="BF880" s="214">
        <f>IF(N880="snížená",J880,0)</f>
        <v>0</v>
      </c>
      <c r="BG880" s="214">
        <f>IF(N880="zákl. přenesená",J880,0)</f>
        <v>0</v>
      </c>
      <c r="BH880" s="214">
        <f>IF(N880="sníž. přenesená",J880,0)</f>
        <v>0</v>
      </c>
      <c r="BI880" s="214">
        <f>IF(N880="nulová",J880,0)</f>
        <v>0</v>
      </c>
      <c r="BJ880" s="25" t="s">
        <v>144</v>
      </c>
      <c r="BK880" s="214">
        <f>ROUND(I880*H880,2)</f>
        <v>0</v>
      </c>
      <c r="BL880" s="25" t="s">
        <v>240</v>
      </c>
      <c r="BM880" s="25" t="s">
        <v>1294</v>
      </c>
    </row>
    <row r="881" s="11" customFormat="1">
      <c r="B881" s="215"/>
      <c r="D881" s="216" t="s">
        <v>146</v>
      </c>
      <c r="E881" s="217" t="s">
        <v>5</v>
      </c>
      <c r="F881" s="218" t="s">
        <v>1289</v>
      </c>
      <c r="H881" s="217" t="s">
        <v>5</v>
      </c>
      <c r="I881" s="219"/>
      <c r="L881" s="215"/>
      <c r="M881" s="220"/>
      <c r="N881" s="221"/>
      <c r="O881" s="221"/>
      <c r="P881" s="221"/>
      <c r="Q881" s="221"/>
      <c r="R881" s="221"/>
      <c r="S881" s="221"/>
      <c r="T881" s="222"/>
      <c r="AT881" s="217" t="s">
        <v>146</v>
      </c>
      <c r="AU881" s="217" t="s">
        <v>144</v>
      </c>
      <c r="AV881" s="11" t="s">
        <v>17</v>
      </c>
      <c r="AW881" s="11" t="s">
        <v>35</v>
      </c>
      <c r="AX881" s="11" t="s">
        <v>72</v>
      </c>
      <c r="AY881" s="217" t="s">
        <v>136</v>
      </c>
    </row>
    <row r="882" s="12" customFormat="1">
      <c r="B882" s="223"/>
      <c r="D882" s="216" t="s">
        <v>146</v>
      </c>
      <c r="E882" s="224" t="s">
        <v>5</v>
      </c>
      <c r="F882" s="225" t="s">
        <v>1290</v>
      </c>
      <c r="H882" s="226">
        <v>87.599999999999994</v>
      </c>
      <c r="I882" s="227"/>
      <c r="L882" s="223"/>
      <c r="M882" s="228"/>
      <c r="N882" s="229"/>
      <c r="O882" s="229"/>
      <c r="P882" s="229"/>
      <c r="Q882" s="229"/>
      <c r="R882" s="229"/>
      <c r="S882" s="229"/>
      <c r="T882" s="230"/>
      <c r="AT882" s="224" t="s">
        <v>146</v>
      </c>
      <c r="AU882" s="224" t="s">
        <v>144</v>
      </c>
      <c r="AV882" s="12" t="s">
        <v>144</v>
      </c>
      <c r="AW882" s="12" t="s">
        <v>35</v>
      </c>
      <c r="AX882" s="12" t="s">
        <v>17</v>
      </c>
      <c r="AY882" s="224" t="s">
        <v>136</v>
      </c>
    </row>
    <row r="883" s="1" customFormat="1" ht="25.5" customHeight="1">
      <c r="B883" s="202"/>
      <c r="C883" s="203" t="s">
        <v>1295</v>
      </c>
      <c r="D883" s="203" t="s">
        <v>138</v>
      </c>
      <c r="E883" s="204" t="s">
        <v>1296</v>
      </c>
      <c r="F883" s="205" t="s">
        <v>1297</v>
      </c>
      <c r="G883" s="206" t="s">
        <v>207</v>
      </c>
      <c r="H883" s="207">
        <v>101.66</v>
      </c>
      <c r="I883" s="208"/>
      <c r="J883" s="209">
        <f>ROUND(I883*H883,2)</f>
        <v>0</v>
      </c>
      <c r="K883" s="205" t="s">
        <v>142</v>
      </c>
      <c r="L883" s="47"/>
      <c r="M883" s="210" t="s">
        <v>5</v>
      </c>
      <c r="N883" s="211" t="s">
        <v>44</v>
      </c>
      <c r="O883" s="48"/>
      <c r="P883" s="212">
        <f>O883*H883</f>
        <v>0</v>
      </c>
      <c r="Q883" s="212">
        <v>0.0043800000000000002</v>
      </c>
      <c r="R883" s="212">
        <f>Q883*H883</f>
        <v>0.44527080000000002</v>
      </c>
      <c r="S883" s="212">
        <v>0</v>
      </c>
      <c r="T883" s="213">
        <f>S883*H883</f>
        <v>0</v>
      </c>
      <c r="AR883" s="25" t="s">
        <v>240</v>
      </c>
      <c r="AT883" s="25" t="s">
        <v>138</v>
      </c>
      <c r="AU883" s="25" t="s">
        <v>144</v>
      </c>
      <c r="AY883" s="25" t="s">
        <v>136</v>
      </c>
      <c r="BE883" s="214">
        <f>IF(N883="základní",J883,0)</f>
        <v>0</v>
      </c>
      <c r="BF883" s="214">
        <f>IF(N883="snížená",J883,0)</f>
        <v>0</v>
      </c>
      <c r="BG883" s="214">
        <f>IF(N883="zákl. přenesená",J883,0)</f>
        <v>0</v>
      </c>
      <c r="BH883" s="214">
        <f>IF(N883="sníž. přenesená",J883,0)</f>
        <v>0</v>
      </c>
      <c r="BI883" s="214">
        <f>IF(N883="nulová",J883,0)</f>
        <v>0</v>
      </c>
      <c r="BJ883" s="25" t="s">
        <v>144</v>
      </c>
      <c r="BK883" s="214">
        <f>ROUND(I883*H883,2)</f>
        <v>0</v>
      </c>
      <c r="BL883" s="25" t="s">
        <v>240</v>
      </c>
      <c r="BM883" s="25" t="s">
        <v>1298</v>
      </c>
    </row>
    <row r="884" s="1" customFormat="1" ht="76.5" customHeight="1">
      <c r="B884" s="202"/>
      <c r="C884" s="203" t="s">
        <v>1299</v>
      </c>
      <c r="D884" s="203" t="s">
        <v>138</v>
      </c>
      <c r="E884" s="204" t="s">
        <v>1300</v>
      </c>
      <c r="F884" s="205" t="s">
        <v>1301</v>
      </c>
      <c r="G884" s="206" t="s">
        <v>207</v>
      </c>
      <c r="H884" s="207">
        <v>60</v>
      </c>
      <c r="I884" s="208"/>
      <c r="J884" s="209">
        <f>ROUND(I884*H884,2)</f>
        <v>0</v>
      </c>
      <c r="K884" s="205" t="s">
        <v>5</v>
      </c>
      <c r="L884" s="47"/>
      <c r="M884" s="210" t="s">
        <v>5</v>
      </c>
      <c r="N884" s="211" t="s">
        <v>44</v>
      </c>
      <c r="O884" s="48"/>
      <c r="P884" s="212">
        <f>O884*H884</f>
        <v>0</v>
      </c>
      <c r="Q884" s="212">
        <v>0</v>
      </c>
      <c r="R884" s="212">
        <f>Q884*H884</f>
        <v>0</v>
      </c>
      <c r="S884" s="212">
        <v>0</v>
      </c>
      <c r="T884" s="213">
        <f>S884*H884</f>
        <v>0</v>
      </c>
      <c r="AR884" s="25" t="s">
        <v>240</v>
      </c>
      <c r="AT884" s="25" t="s">
        <v>138</v>
      </c>
      <c r="AU884" s="25" t="s">
        <v>144</v>
      </c>
      <c r="AY884" s="25" t="s">
        <v>136</v>
      </c>
      <c r="BE884" s="214">
        <f>IF(N884="základní",J884,0)</f>
        <v>0</v>
      </c>
      <c r="BF884" s="214">
        <f>IF(N884="snížená",J884,0)</f>
        <v>0</v>
      </c>
      <c r="BG884" s="214">
        <f>IF(N884="zákl. přenesená",J884,0)</f>
        <v>0</v>
      </c>
      <c r="BH884" s="214">
        <f>IF(N884="sníž. přenesená",J884,0)</f>
        <v>0</v>
      </c>
      <c r="BI884" s="214">
        <f>IF(N884="nulová",J884,0)</f>
        <v>0</v>
      </c>
      <c r="BJ884" s="25" t="s">
        <v>144</v>
      </c>
      <c r="BK884" s="214">
        <f>ROUND(I884*H884,2)</f>
        <v>0</v>
      </c>
      <c r="BL884" s="25" t="s">
        <v>240</v>
      </c>
      <c r="BM884" s="25" t="s">
        <v>1302</v>
      </c>
    </row>
    <row r="885" s="1" customFormat="1" ht="63.75" customHeight="1">
      <c r="B885" s="202"/>
      <c r="C885" s="203" t="s">
        <v>1303</v>
      </c>
      <c r="D885" s="203" t="s">
        <v>138</v>
      </c>
      <c r="E885" s="204" t="s">
        <v>1304</v>
      </c>
      <c r="F885" s="205" t="s">
        <v>1305</v>
      </c>
      <c r="G885" s="206" t="s">
        <v>207</v>
      </c>
      <c r="H885" s="207">
        <v>6</v>
      </c>
      <c r="I885" s="208"/>
      <c r="J885" s="209">
        <f>ROUND(I885*H885,2)</f>
        <v>0</v>
      </c>
      <c r="K885" s="205" t="s">
        <v>5</v>
      </c>
      <c r="L885" s="47"/>
      <c r="M885" s="210" t="s">
        <v>5</v>
      </c>
      <c r="N885" s="211" t="s">
        <v>44</v>
      </c>
      <c r="O885" s="48"/>
      <c r="P885" s="212">
        <f>O885*H885</f>
        <v>0</v>
      </c>
      <c r="Q885" s="212">
        <v>0</v>
      </c>
      <c r="R885" s="212">
        <f>Q885*H885</f>
        <v>0</v>
      </c>
      <c r="S885" s="212">
        <v>0</v>
      </c>
      <c r="T885" s="213">
        <f>S885*H885</f>
        <v>0</v>
      </c>
      <c r="AR885" s="25" t="s">
        <v>240</v>
      </c>
      <c r="AT885" s="25" t="s">
        <v>138</v>
      </c>
      <c r="AU885" s="25" t="s">
        <v>144</v>
      </c>
      <c r="AY885" s="25" t="s">
        <v>136</v>
      </c>
      <c r="BE885" s="214">
        <f>IF(N885="základní",J885,0)</f>
        <v>0</v>
      </c>
      <c r="BF885" s="214">
        <f>IF(N885="snížená",J885,0)</f>
        <v>0</v>
      </c>
      <c r="BG885" s="214">
        <f>IF(N885="zákl. přenesená",J885,0)</f>
        <v>0</v>
      </c>
      <c r="BH885" s="214">
        <f>IF(N885="sníž. přenesená",J885,0)</f>
        <v>0</v>
      </c>
      <c r="BI885" s="214">
        <f>IF(N885="nulová",J885,0)</f>
        <v>0</v>
      </c>
      <c r="BJ885" s="25" t="s">
        <v>144</v>
      </c>
      <c r="BK885" s="214">
        <f>ROUND(I885*H885,2)</f>
        <v>0</v>
      </c>
      <c r="BL885" s="25" t="s">
        <v>240</v>
      </c>
      <c r="BM885" s="25" t="s">
        <v>1306</v>
      </c>
    </row>
    <row r="886" s="1" customFormat="1" ht="63.75" customHeight="1">
      <c r="B886" s="202"/>
      <c r="C886" s="203" t="s">
        <v>1307</v>
      </c>
      <c r="D886" s="203" t="s">
        <v>138</v>
      </c>
      <c r="E886" s="204" t="s">
        <v>1308</v>
      </c>
      <c r="F886" s="205" t="s">
        <v>1309</v>
      </c>
      <c r="G886" s="206" t="s">
        <v>207</v>
      </c>
      <c r="H886" s="207">
        <v>8</v>
      </c>
      <c r="I886" s="208"/>
      <c r="J886" s="209">
        <f>ROUND(I886*H886,2)</f>
        <v>0</v>
      </c>
      <c r="K886" s="205" t="s">
        <v>5</v>
      </c>
      <c r="L886" s="47"/>
      <c r="M886" s="210" t="s">
        <v>5</v>
      </c>
      <c r="N886" s="211" t="s">
        <v>44</v>
      </c>
      <c r="O886" s="48"/>
      <c r="P886" s="212">
        <f>O886*H886</f>
        <v>0</v>
      </c>
      <c r="Q886" s="212">
        <v>0</v>
      </c>
      <c r="R886" s="212">
        <f>Q886*H886</f>
        <v>0</v>
      </c>
      <c r="S886" s="212">
        <v>0</v>
      </c>
      <c r="T886" s="213">
        <f>S886*H886</f>
        <v>0</v>
      </c>
      <c r="AR886" s="25" t="s">
        <v>240</v>
      </c>
      <c r="AT886" s="25" t="s">
        <v>138</v>
      </c>
      <c r="AU886" s="25" t="s">
        <v>144</v>
      </c>
      <c r="AY886" s="25" t="s">
        <v>136</v>
      </c>
      <c r="BE886" s="214">
        <f>IF(N886="základní",J886,0)</f>
        <v>0</v>
      </c>
      <c r="BF886" s="214">
        <f>IF(N886="snížená",J886,0)</f>
        <v>0</v>
      </c>
      <c r="BG886" s="214">
        <f>IF(N886="zákl. přenesená",J886,0)</f>
        <v>0</v>
      </c>
      <c r="BH886" s="214">
        <f>IF(N886="sníž. přenesená",J886,0)</f>
        <v>0</v>
      </c>
      <c r="BI886" s="214">
        <f>IF(N886="nulová",J886,0)</f>
        <v>0</v>
      </c>
      <c r="BJ886" s="25" t="s">
        <v>144</v>
      </c>
      <c r="BK886" s="214">
        <f>ROUND(I886*H886,2)</f>
        <v>0</v>
      </c>
      <c r="BL886" s="25" t="s">
        <v>240</v>
      </c>
      <c r="BM886" s="25" t="s">
        <v>1310</v>
      </c>
    </row>
    <row r="887" s="1" customFormat="1" ht="63.75" customHeight="1">
      <c r="B887" s="202"/>
      <c r="C887" s="203" t="s">
        <v>1311</v>
      </c>
      <c r="D887" s="203" t="s">
        <v>138</v>
      </c>
      <c r="E887" s="204" t="s">
        <v>1312</v>
      </c>
      <c r="F887" s="205" t="s">
        <v>1313</v>
      </c>
      <c r="G887" s="206" t="s">
        <v>207</v>
      </c>
      <c r="H887" s="207">
        <v>3</v>
      </c>
      <c r="I887" s="208"/>
      <c r="J887" s="209">
        <f>ROUND(I887*H887,2)</f>
        <v>0</v>
      </c>
      <c r="K887" s="205" t="s">
        <v>5</v>
      </c>
      <c r="L887" s="47"/>
      <c r="M887" s="210" t="s">
        <v>5</v>
      </c>
      <c r="N887" s="211" t="s">
        <v>44</v>
      </c>
      <c r="O887" s="48"/>
      <c r="P887" s="212">
        <f>O887*H887</f>
        <v>0</v>
      </c>
      <c r="Q887" s="212">
        <v>0</v>
      </c>
      <c r="R887" s="212">
        <f>Q887*H887</f>
        <v>0</v>
      </c>
      <c r="S887" s="212">
        <v>0</v>
      </c>
      <c r="T887" s="213">
        <f>S887*H887</f>
        <v>0</v>
      </c>
      <c r="AR887" s="25" t="s">
        <v>240</v>
      </c>
      <c r="AT887" s="25" t="s">
        <v>138</v>
      </c>
      <c r="AU887" s="25" t="s">
        <v>144</v>
      </c>
      <c r="AY887" s="25" t="s">
        <v>136</v>
      </c>
      <c r="BE887" s="214">
        <f>IF(N887="základní",J887,0)</f>
        <v>0</v>
      </c>
      <c r="BF887" s="214">
        <f>IF(N887="snížená",J887,0)</f>
        <v>0</v>
      </c>
      <c r="BG887" s="214">
        <f>IF(N887="zákl. přenesená",J887,0)</f>
        <v>0</v>
      </c>
      <c r="BH887" s="214">
        <f>IF(N887="sníž. přenesená",J887,0)</f>
        <v>0</v>
      </c>
      <c r="BI887" s="214">
        <f>IF(N887="nulová",J887,0)</f>
        <v>0</v>
      </c>
      <c r="BJ887" s="25" t="s">
        <v>144</v>
      </c>
      <c r="BK887" s="214">
        <f>ROUND(I887*H887,2)</f>
        <v>0</v>
      </c>
      <c r="BL887" s="25" t="s">
        <v>240</v>
      </c>
      <c r="BM887" s="25" t="s">
        <v>1314</v>
      </c>
    </row>
    <row r="888" s="1" customFormat="1" ht="63.75" customHeight="1">
      <c r="B888" s="202"/>
      <c r="C888" s="203" t="s">
        <v>1315</v>
      </c>
      <c r="D888" s="203" t="s">
        <v>138</v>
      </c>
      <c r="E888" s="204" t="s">
        <v>1316</v>
      </c>
      <c r="F888" s="205" t="s">
        <v>1317</v>
      </c>
      <c r="G888" s="206" t="s">
        <v>207</v>
      </c>
      <c r="H888" s="207">
        <v>112</v>
      </c>
      <c r="I888" s="208"/>
      <c r="J888" s="209">
        <f>ROUND(I888*H888,2)</f>
        <v>0</v>
      </c>
      <c r="K888" s="205" t="s">
        <v>5</v>
      </c>
      <c r="L888" s="47"/>
      <c r="M888" s="210" t="s">
        <v>5</v>
      </c>
      <c r="N888" s="211" t="s">
        <v>44</v>
      </c>
      <c r="O888" s="48"/>
      <c r="P888" s="212">
        <f>O888*H888</f>
        <v>0</v>
      </c>
      <c r="Q888" s="212">
        <v>0</v>
      </c>
      <c r="R888" s="212">
        <f>Q888*H888</f>
        <v>0</v>
      </c>
      <c r="S888" s="212">
        <v>0</v>
      </c>
      <c r="T888" s="213">
        <f>S888*H888</f>
        <v>0</v>
      </c>
      <c r="AR888" s="25" t="s">
        <v>240</v>
      </c>
      <c r="AT888" s="25" t="s">
        <v>138</v>
      </c>
      <c r="AU888" s="25" t="s">
        <v>144</v>
      </c>
      <c r="AY888" s="25" t="s">
        <v>136</v>
      </c>
      <c r="BE888" s="214">
        <f>IF(N888="základní",J888,0)</f>
        <v>0</v>
      </c>
      <c r="BF888" s="214">
        <f>IF(N888="snížená",J888,0)</f>
        <v>0</v>
      </c>
      <c r="BG888" s="214">
        <f>IF(N888="zákl. přenesená",J888,0)</f>
        <v>0</v>
      </c>
      <c r="BH888" s="214">
        <f>IF(N888="sníž. přenesená",J888,0)</f>
        <v>0</v>
      </c>
      <c r="BI888" s="214">
        <f>IF(N888="nulová",J888,0)</f>
        <v>0</v>
      </c>
      <c r="BJ888" s="25" t="s">
        <v>144</v>
      </c>
      <c r="BK888" s="214">
        <f>ROUND(I888*H888,2)</f>
        <v>0</v>
      </c>
      <c r="BL888" s="25" t="s">
        <v>240</v>
      </c>
      <c r="BM888" s="25" t="s">
        <v>1318</v>
      </c>
    </row>
    <row r="889" s="10" customFormat="1" ht="29.88" customHeight="1">
      <c r="B889" s="189"/>
      <c r="D889" s="190" t="s">
        <v>71</v>
      </c>
      <c r="E889" s="200" t="s">
        <v>1319</v>
      </c>
      <c r="F889" s="200" t="s">
        <v>1320</v>
      </c>
      <c r="I889" s="192"/>
      <c r="J889" s="201">
        <f>BK889</f>
        <v>0</v>
      </c>
      <c r="L889" s="189"/>
      <c r="M889" s="194"/>
      <c r="N889" s="195"/>
      <c r="O889" s="195"/>
      <c r="P889" s="196">
        <f>SUM(P890:P981)</f>
        <v>0</v>
      </c>
      <c r="Q889" s="195"/>
      <c r="R889" s="196">
        <f>SUM(R890:R981)</f>
        <v>47.391685620000004</v>
      </c>
      <c r="S889" s="195"/>
      <c r="T889" s="197">
        <f>SUM(T890:T981)</f>
        <v>47.728691820000002</v>
      </c>
      <c r="AR889" s="190" t="s">
        <v>144</v>
      </c>
      <c r="AT889" s="198" t="s">
        <v>71</v>
      </c>
      <c r="AU889" s="198" t="s">
        <v>17</v>
      </c>
      <c r="AY889" s="190" t="s">
        <v>136</v>
      </c>
      <c r="BK889" s="199">
        <f>SUM(BK890:BK981)</f>
        <v>0</v>
      </c>
    </row>
    <row r="890" s="1" customFormat="1" ht="16.5" customHeight="1">
      <c r="B890" s="202"/>
      <c r="C890" s="203" t="s">
        <v>1321</v>
      </c>
      <c r="D890" s="203" t="s">
        <v>138</v>
      </c>
      <c r="E890" s="204" t="s">
        <v>1322</v>
      </c>
      <c r="F890" s="205" t="s">
        <v>1323</v>
      </c>
      <c r="G890" s="206" t="s">
        <v>141</v>
      </c>
      <c r="H890" s="207">
        <v>999.07000000000005</v>
      </c>
      <c r="I890" s="208"/>
      <c r="J890" s="209">
        <f>ROUND(I890*H890,2)</f>
        <v>0</v>
      </c>
      <c r="K890" s="205" t="s">
        <v>142</v>
      </c>
      <c r="L890" s="47"/>
      <c r="M890" s="210" t="s">
        <v>5</v>
      </c>
      <c r="N890" s="211" t="s">
        <v>44</v>
      </c>
      <c r="O890" s="48"/>
      <c r="P890" s="212">
        <f>O890*H890</f>
        <v>0</v>
      </c>
      <c r="Q890" s="212">
        <v>0</v>
      </c>
      <c r="R890" s="212">
        <f>Q890*H890</f>
        <v>0</v>
      </c>
      <c r="S890" s="212">
        <v>0.045080000000000002</v>
      </c>
      <c r="T890" s="213">
        <f>S890*H890</f>
        <v>45.038075600000006</v>
      </c>
      <c r="AR890" s="25" t="s">
        <v>240</v>
      </c>
      <c r="AT890" s="25" t="s">
        <v>138</v>
      </c>
      <c r="AU890" s="25" t="s">
        <v>144</v>
      </c>
      <c r="AY890" s="25" t="s">
        <v>136</v>
      </c>
      <c r="BE890" s="214">
        <f>IF(N890="základní",J890,0)</f>
        <v>0</v>
      </c>
      <c r="BF890" s="214">
        <f>IF(N890="snížená",J890,0)</f>
        <v>0</v>
      </c>
      <c r="BG890" s="214">
        <f>IF(N890="zákl. přenesená",J890,0)</f>
        <v>0</v>
      </c>
      <c r="BH890" s="214">
        <f>IF(N890="sníž. přenesená",J890,0)</f>
        <v>0</v>
      </c>
      <c r="BI890" s="214">
        <f>IF(N890="nulová",J890,0)</f>
        <v>0</v>
      </c>
      <c r="BJ890" s="25" t="s">
        <v>144</v>
      </c>
      <c r="BK890" s="214">
        <f>ROUND(I890*H890,2)</f>
        <v>0</v>
      </c>
      <c r="BL890" s="25" t="s">
        <v>240</v>
      </c>
      <c r="BM890" s="25" t="s">
        <v>1324</v>
      </c>
    </row>
    <row r="891" s="11" customFormat="1">
      <c r="B891" s="215"/>
      <c r="D891" s="216" t="s">
        <v>146</v>
      </c>
      <c r="E891" s="217" t="s">
        <v>5</v>
      </c>
      <c r="F891" s="218" t="s">
        <v>854</v>
      </c>
      <c r="H891" s="217" t="s">
        <v>5</v>
      </c>
      <c r="I891" s="219"/>
      <c r="L891" s="215"/>
      <c r="M891" s="220"/>
      <c r="N891" s="221"/>
      <c r="O891" s="221"/>
      <c r="P891" s="221"/>
      <c r="Q891" s="221"/>
      <c r="R891" s="221"/>
      <c r="S891" s="221"/>
      <c r="T891" s="222"/>
      <c r="AT891" s="217" t="s">
        <v>146</v>
      </c>
      <c r="AU891" s="217" t="s">
        <v>144</v>
      </c>
      <c r="AV891" s="11" t="s">
        <v>17</v>
      </c>
      <c r="AW891" s="11" t="s">
        <v>35</v>
      </c>
      <c r="AX891" s="11" t="s">
        <v>72</v>
      </c>
      <c r="AY891" s="217" t="s">
        <v>136</v>
      </c>
    </row>
    <row r="892" s="12" customFormat="1">
      <c r="B892" s="223"/>
      <c r="D892" s="216" t="s">
        <v>146</v>
      </c>
      <c r="E892" s="224" t="s">
        <v>5</v>
      </c>
      <c r="F892" s="225" t="s">
        <v>1072</v>
      </c>
      <c r="H892" s="226">
        <v>416.10000000000002</v>
      </c>
      <c r="I892" s="227"/>
      <c r="L892" s="223"/>
      <c r="M892" s="228"/>
      <c r="N892" s="229"/>
      <c r="O892" s="229"/>
      <c r="P892" s="229"/>
      <c r="Q892" s="229"/>
      <c r="R892" s="229"/>
      <c r="S892" s="229"/>
      <c r="T892" s="230"/>
      <c r="AT892" s="224" t="s">
        <v>146</v>
      </c>
      <c r="AU892" s="224" t="s">
        <v>144</v>
      </c>
      <c r="AV892" s="12" t="s">
        <v>144</v>
      </c>
      <c r="AW892" s="12" t="s">
        <v>35</v>
      </c>
      <c r="AX892" s="12" t="s">
        <v>72</v>
      </c>
      <c r="AY892" s="224" t="s">
        <v>136</v>
      </c>
    </row>
    <row r="893" s="11" customFormat="1">
      <c r="B893" s="215"/>
      <c r="D893" s="216" t="s">
        <v>146</v>
      </c>
      <c r="E893" s="217" t="s">
        <v>5</v>
      </c>
      <c r="F893" s="218" t="s">
        <v>856</v>
      </c>
      <c r="H893" s="217" t="s">
        <v>5</v>
      </c>
      <c r="I893" s="219"/>
      <c r="L893" s="215"/>
      <c r="M893" s="220"/>
      <c r="N893" s="221"/>
      <c r="O893" s="221"/>
      <c r="P893" s="221"/>
      <c r="Q893" s="221"/>
      <c r="R893" s="221"/>
      <c r="S893" s="221"/>
      <c r="T893" s="222"/>
      <c r="AT893" s="217" t="s">
        <v>146</v>
      </c>
      <c r="AU893" s="217" t="s">
        <v>144</v>
      </c>
      <c r="AV893" s="11" t="s">
        <v>17</v>
      </c>
      <c r="AW893" s="11" t="s">
        <v>35</v>
      </c>
      <c r="AX893" s="11" t="s">
        <v>72</v>
      </c>
      <c r="AY893" s="217" t="s">
        <v>136</v>
      </c>
    </row>
    <row r="894" s="12" customFormat="1">
      <c r="B894" s="223"/>
      <c r="D894" s="216" t="s">
        <v>146</v>
      </c>
      <c r="E894" s="224" t="s">
        <v>5</v>
      </c>
      <c r="F894" s="225" t="s">
        <v>1073</v>
      </c>
      <c r="H894" s="226">
        <v>-37.128</v>
      </c>
      <c r="I894" s="227"/>
      <c r="L894" s="223"/>
      <c r="M894" s="228"/>
      <c r="N894" s="229"/>
      <c r="O894" s="229"/>
      <c r="P894" s="229"/>
      <c r="Q894" s="229"/>
      <c r="R894" s="229"/>
      <c r="S894" s="229"/>
      <c r="T894" s="230"/>
      <c r="AT894" s="224" t="s">
        <v>146</v>
      </c>
      <c r="AU894" s="224" t="s">
        <v>144</v>
      </c>
      <c r="AV894" s="12" t="s">
        <v>144</v>
      </c>
      <c r="AW894" s="12" t="s">
        <v>35</v>
      </c>
      <c r="AX894" s="12" t="s">
        <v>72</v>
      </c>
      <c r="AY894" s="224" t="s">
        <v>136</v>
      </c>
    </row>
    <row r="895" s="11" customFormat="1">
      <c r="B895" s="215"/>
      <c r="D895" s="216" t="s">
        <v>146</v>
      </c>
      <c r="E895" s="217" t="s">
        <v>5</v>
      </c>
      <c r="F895" s="218" t="s">
        <v>1074</v>
      </c>
      <c r="H895" s="217" t="s">
        <v>5</v>
      </c>
      <c r="I895" s="219"/>
      <c r="L895" s="215"/>
      <c r="M895" s="220"/>
      <c r="N895" s="221"/>
      <c r="O895" s="221"/>
      <c r="P895" s="221"/>
      <c r="Q895" s="221"/>
      <c r="R895" s="221"/>
      <c r="S895" s="221"/>
      <c r="T895" s="222"/>
      <c r="AT895" s="217" t="s">
        <v>146</v>
      </c>
      <c r="AU895" s="217" t="s">
        <v>144</v>
      </c>
      <c r="AV895" s="11" t="s">
        <v>17</v>
      </c>
      <c r="AW895" s="11" t="s">
        <v>35</v>
      </c>
      <c r="AX895" s="11" t="s">
        <v>72</v>
      </c>
      <c r="AY895" s="217" t="s">
        <v>136</v>
      </c>
    </row>
    <row r="896" s="12" customFormat="1">
      <c r="B896" s="223"/>
      <c r="D896" s="216" t="s">
        <v>146</v>
      </c>
      <c r="E896" s="224" t="s">
        <v>5</v>
      </c>
      <c r="F896" s="225" t="s">
        <v>1075</v>
      </c>
      <c r="H896" s="226">
        <v>620.09799999999996</v>
      </c>
      <c r="I896" s="227"/>
      <c r="L896" s="223"/>
      <c r="M896" s="228"/>
      <c r="N896" s="229"/>
      <c r="O896" s="229"/>
      <c r="P896" s="229"/>
      <c r="Q896" s="229"/>
      <c r="R896" s="229"/>
      <c r="S896" s="229"/>
      <c r="T896" s="230"/>
      <c r="AT896" s="224" t="s">
        <v>146</v>
      </c>
      <c r="AU896" s="224" t="s">
        <v>144</v>
      </c>
      <c r="AV896" s="12" t="s">
        <v>144</v>
      </c>
      <c r="AW896" s="12" t="s">
        <v>35</v>
      </c>
      <c r="AX896" s="12" t="s">
        <v>72</v>
      </c>
      <c r="AY896" s="224" t="s">
        <v>136</v>
      </c>
    </row>
    <row r="897" s="13" customFormat="1">
      <c r="B897" s="231"/>
      <c r="D897" s="216" t="s">
        <v>146</v>
      </c>
      <c r="E897" s="232" t="s">
        <v>5</v>
      </c>
      <c r="F897" s="233" t="s">
        <v>203</v>
      </c>
      <c r="H897" s="234">
        <v>999.07000000000005</v>
      </c>
      <c r="I897" s="235"/>
      <c r="L897" s="231"/>
      <c r="M897" s="236"/>
      <c r="N897" s="237"/>
      <c r="O897" s="237"/>
      <c r="P897" s="237"/>
      <c r="Q897" s="237"/>
      <c r="R897" s="237"/>
      <c r="S897" s="237"/>
      <c r="T897" s="238"/>
      <c r="AT897" s="232" t="s">
        <v>146</v>
      </c>
      <c r="AU897" s="232" t="s">
        <v>144</v>
      </c>
      <c r="AV897" s="13" t="s">
        <v>143</v>
      </c>
      <c r="AW897" s="13" t="s">
        <v>35</v>
      </c>
      <c r="AX897" s="13" t="s">
        <v>17</v>
      </c>
      <c r="AY897" s="232" t="s">
        <v>136</v>
      </c>
    </row>
    <row r="898" s="1" customFormat="1" ht="16.5" customHeight="1">
      <c r="B898" s="202"/>
      <c r="C898" s="203" t="s">
        <v>1325</v>
      </c>
      <c r="D898" s="203" t="s">
        <v>138</v>
      </c>
      <c r="E898" s="204" t="s">
        <v>1326</v>
      </c>
      <c r="F898" s="205" t="s">
        <v>1327</v>
      </c>
      <c r="G898" s="206" t="s">
        <v>141</v>
      </c>
      <c r="H898" s="207">
        <v>378.97199999999998</v>
      </c>
      <c r="I898" s="208"/>
      <c r="J898" s="209">
        <f>ROUND(I898*H898,2)</f>
        <v>0</v>
      </c>
      <c r="K898" s="205" t="s">
        <v>142</v>
      </c>
      <c r="L898" s="47"/>
      <c r="M898" s="210" t="s">
        <v>5</v>
      </c>
      <c r="N898" s="211" t="s">
        <v>44</v>
      </c>
      <c r="O898" s="48"/>
      <c r="P898" s="212">
        <f>O898*H898</f>
        <v>0</v>
      </c>
      <c r="Q898" s="212">
        <v>0</v>
      </c>
      <c r="R898" s="212">
        <f>Q898*H898</f>
        <v>0</v>
      </c>
      <c r="S898" s="212">
        <v>0</v>
      </c>
      <c r="T898" s="213">
        <f>S898*H898</f>
        <v>0</v>
      </c>
      <c r="AR898" s="25" t="s">
        <v>240</v>
      </c>
      <c r="AT898" s="25" t="s">
        <v>138</v>
      </c>
      <c r="AU898" s="25" t="s">
        <v>144</v>
      </c>
      <c r="AY898" s="25" t="s">
        <v>136</v>
      </c>
      <c r="BE898" s="214">
        <f>IF(N898="základní",J898,0)</f>
        <v>0</v>
      </c>
      <c r="BF898" s="214">
        <f>IF(N898="snížená",J898,0)</f>
        <v>0</v>
      </c>
      <c r="BG898" s="214">
        <f>IF(N898="zákl. přenesená",J898,0)</f>
        <v>0</v>
      </c>
      <c r="BH898" s="214">
        <f>IF(N898="sníž. přenesená",J898,0)</f>
        <v>0</v>
      </c>
      <c r="BI898" s="214">
        <f>IF(N898="nulová",J898,0)</f>
        <v>0</v>
      </c>
      <c r="BJ898" s="25" t="s">
        <v>144</v>
      </c>
      <c r="BK898" s="214">
        <f>ROUND(I898*H898,2)</f>
        <v>0</v>
      </c>
      <c r="BL898" s="25" t="s">
        <v>240</v>
      </c>
      <c r="BM898" s="25" t="s">
        <v>1328</v>
      </c>
    </row>
    <row r="899" s="11" customFormat="1">
      <c r="B899" s="215"/>
      <c r="D899" s="216" t="s">
        <v>146</v>
      </c>
      <c r="E899" s="217" t="s">
        <v>5</v>
      </c>
      <c r="F899" s="218" t="s">
        <v>854</v>
      </c>
      <c r="H899" s="217" t="s">
        <v>5</v>
      </c>
      <c r="I899" s="219"/>
      <c r="L899" s="215"/>
      <c r="M899" s="220"/>
      <c r="N899" s="221"/>
      <c r="O899" s="221"/>
      <c r="P899" s="221"/>
      <c r="Q899" s="221"/>
      <c r="R899" s="221"/>
      <c r="S899" s="221"/>
      <c r="T899" s="222"/>
      <c r="AT899" s="217" t="s">
        <v>146</v>
      </c>
      <c r="AU899" s="217" t="s">
        <v>144</v>
      </c>
      <c r="AV899" s="11" t="s">
        <v>17</v>
      </c>
      <c r="AW899" s="11" t="s">
        <v>35</v>
      </c>
      <c r="AX899" s="11" t="s">
        <v>72</v>
      </c>
      <c r="AY899" s="217" t="s">
        <v>136</v>
      </c>
    </row>
    <row r="900" s="12" customFormat="1">
      <c r="B900" s="223"/>
      <c r="D900" s="216" t="s">
        <v>146</v>
      </c>
      <c r="E900" s="224" t="s">
        <v>5</v>
      </c>
      <c r="F900" s="225" t="s">
        <v>1072</v>
      </c>
      <c r="H900" s="226">
        <v>416.10000000000002</v>
      </c>
      <c r="I900" s="227"/>
      <c r="L900" s="223"/>
      <c r="M900" s="228"/>
      <c r="N900" s="229"/>
      <c r="O900" s="229"/>
      <c r="P900" s="229"/>
      <c r="Q900" s="229"/>
      <c r="R900" s="229"/>
      <c r="S900" s="229"/>
      <c r="T900" s="230"/>
      <c r="AT900" s="224" t="s">
        <v>146</v>
      </c>
      <c r="AU900" s="224" t="s">
        <v>144</v>
      </c>
      <c r="AV900" s="12" t="s">
        <v>144</v>
      </c>
      <c r="AW900" s="12" t="s">
        <v>35</v>
      </c>
      <c r="AX900" s="12" t="s">
        <v>72</v>
      </c>
      <c r="AY900" s="224" t="s">
        <v>136</v>
      </c>
    </row>
    <row r="901" s="11" customFormat="1">
      <c r="B901" s="215"/>
      <c r="D901" s="216" t="s">
        <v>146</v>
      </c>
      <c r="E901" s="217" t="s">
        <v>5</v>
      </c>
      <c r="F901" s="218" t="s">
        <v>856</v>
      </c>
      <c r="H901" s="217" t="s">
        <v>5</v>
      </c>
      <c r="I901" s="219"/>
      <c r="L901" s="215"/>
      <c r="M901" s="220"/>
      <c r="N901" s="221"/>
      <c r="O901" s="221"/>
      <c r="P901" s="221"/>
      <c r="Q901" s="221"/>
      <c r="R901" s="221"/>
      <c r="S901" s="221"/>
      <c r="T901" s="222"/>
      <c r="AT901" s="217" t="s">
        <v>146</v>
      </c>
      <c r="AU901" s="217" t="s">
        <v>144</v>
      </c>
      <c r="AV901" s="11" t="s">
        <v>17</v>
      </c>
      <c r="AW901" s="11" t="s">
        <v>35</v>
      </c>
      <c r="AX901" s="11" t="s">
        <v>72</v>
      </c>
      <c r="AY901" s="217" t="s">
        <v>136</v>
      </c>
    </row>
    <row r="902" s="12" customFormat="1">
      <c r="B902" s="223"/>
      <c r="D902" s="216" t="s">
        <v>146</v>
      </c>
      <c r="E902" s="224" t="s">
        <v>5</v>
      </c>
      <c r="F902" s="225" t="s">
        <v>1073</v>
      </c>
      <c r="H902" s="226">
        <v>-37.128</v>
      </c>
      <c r="I902" s="227"/>
      <c r="L902" s="223"/>
      <c r="M902" s="228"/>
      <c r="N902" s="229"/>
      <c r="O902" s="229"/>
      <c r="P902" s="229"/>
      <c r="Q902" s="229"/>
      <c r="R902" s="229"/>
      <c r="S902" s="229"/>
      <c r="T902" s="230"/>
      <c r="AT902" s="224" t="s">
        <v>146</v>
      </c>
      <c r="AU902" s="224" t="s">
        <v>144</v>
      </c>
      <c r="AV902" s="12" t="s">
        <v>144</v>
      </c>
      <c r="AW902" s="12" t="s">
        <v>35</v>
      </c>
      <c r="AX902" s="12" t="s">
        <v>72</v>
      </c>
      <c r="AY902" s="224" t="s">
        <v>136</v>
      </c>
    </row>
    <row r="903" s="13" customFormat="1">
      <c r="B903" s="231"/>
      <c r="D903" s="216" t="s">
        <v>146</v>
      </c>
      <c r="E903" s="232" t="s">
        <v>5</v>
      </c>
      <c r="F903" s="233" t="s">
        <v>203</v>
      </c>
      <c r="H903" s="234">
        <v>378.97199999999998</v>
      </c>
      <c r="I903" s="235"/>
      <c r="L903" s="231"/>
      <c r="M903" s="236"/>
      <c r="N903" s="237"/>
      <c r="O903" s="237"/>
      <c r="P903" s="237"/>
      <c r="Q903" s="237"/>
      <c r="R903" s="237"/>
      <c r="S903" s="237"/>
      <c r="T903" s="238"/>
      <c r="AT903" s="232" t="s">
        <v>146</v>
      </c>
      <c r="AU903" s="232" t="s">
        <v>144</v>
      </c>
      <c r="AV903" s="13" t="s">
        <v>143</v>
      </c>
      <c r="AW903" s="13" t="s">
        <v>35</v>
      </c>
      <c r="AX903" s="13" t="s">
        <v>17</v>
      </c>
      <c r="AY903" s="232" t="s">
        <v>136</v>
      </c>
    </row>
    <row r="904" s="1" customFormat="1" ht="25.5" customHeight="1">
      <c r="B904" s="202"/>
      <c r="C904" s="203" t="s">
        <v>1329</v>
      </c>
      <c r="D904" s="203" t="s">
        <v>138</v>
      </c>
      <c r="E904" s="204" t="s">
        <v>1330</v>
      </c>
      <c r="F904" s="205" t="s">
        <v>1331</v>
      </c>
      <c r="G904" s="206" t="s">
        <v>207</v>
      </c>
      <c r="H904" s="207">
        <v>183.96100000000001</v>
      </c>
      <c r="I904" s="208"/>
      <c r="J904" s="209">
        <f>ROUND(I904*H904,2)</f>
        <v>0</v>
      </c>
      <c r="K904" s="205" t="s">
        <v>142</v>
      </c>
      <c r="L904" s="47"/>
      <c r="M904" s="210" t="s">
        <v>5</v>
      </c>
      <c r="N904" s="211" t="s">
        <v>44</v>
      </c>
      <c r="O904" s="48"/>
      <c r="P904" s="212">
        <f>O904*H904</f>
        <v>0</v>
      </c>
      <c r="Q904" s="212">
        <v>0</v>
      </c>
      <c r="R904" s="212">
        <f>Q904*H904</f>
        <v>0</v>
      </c>
      <c r="S904" s="212">
        <v>0.01392</v>
      </c>
      <c r="T904" s="213">
        <f>S904*H904</f>
        <v>2.5607371200000002</v>
      </c>
      <c r="AR904" s="25" t="s">
        <v>240</v>
      </c>
      <c r="AT904" s="25" t="s">
        <v>138</v>
      </c>
      <c r="AU904" s="25" t="s">
        <v>144</v>
      </c>
      <c r="AY904" s="25" t="s">
        <v>136</v>
      </c>
      <c r="BE904" s="214">
        <f>IF(N904="základní",J904,0)</f>
        <v>0</v>
      </c>
      <c r="BF904" s="214">
        <f>IF(N904="snížená",J904,0)</f>
        <v>0</v>
      </c>
      <c r="BG904" s="214">
        <f>IF(N904="zákl. přenesená",J904,0)</f>
        <v>0</v>
      </c>
      <c r="BH904" s="214">
        <f>IF(N904="sníž. přenesená",J904,0)</f>
        <v>0</v>
      </c>
      <c r="BI904" s="214">
        <f>IF(N904="nulová",J904,0)</f>
        <v>0</v>
      </c>
      <c r="BJ904" s="25" t="s">
        <v>144</v>
      </c>
      <c r="BK904" s="214">
        <f>ROUND(I904*H904,2)</f>
        <v>0</v>
      </c>
      <c r="BL904" s="25" t="s">
        <v>240</v>
      </c>
      <c r="BM904" s="25" t="s">
        <v>1332</v>
      </c>
    </row>
    <row r="905" s="11" customFormat="1">
      <c r="B905" s="215"/>
      <c r="D905" s="216" t="s">
        <v>146</v>
      </c>
      <c r="E905" s="217" t="s">
        <v>5</v>
      </c>
      <c r="F905" s="218" t="s">
        <v>1333</v>
      </c>
      <c r="H905" s="217" t="s">
        <v>5</v>
      </c>
      <c r="I905" s="219"/>
      <c r="L905" s="215"/>
      <c r="M905" s="220"/>
      <c r="N905" s="221"/>
      <c r="O905" s="221"/>
      <c r="P905" s="221"/>
      <c r="Q905" s="221"/>
      <c r="R905" s="221"/>
      <c r="S905" s="221"/>
      <c r="T905" s="222"/>
      <c r="AT905" s="217" t="s">
        <v>146</v>
      </c>
      <c r="AU905" s="217" t="s">
        <v>144</v>
      </c>
      <c r="AV905" s="11" t="s">
        <v>17</v>
      </c>
      <c r="AW905" s="11" t="s">
        <v>35</v>
      </c>
      <c r="AX905" s="11" t="s">
        <v>72</v>
      </c>
      <c r="AY905" s="217" t="s">
        <v>136</v>
      </c>
    </row>
    <row r="906" s="12" customFormat="1">
      <c r="B906" s="223"/>
      <c r="D906" s="216" t="s">
        <v>146</v>
      </c>
      <c r="E906" s="224" t="s">
        <v>5</v>
      </c>
      <c r="F906" s="225" t="s">
        <v>1334</v>
      </c>
      <c r="H906" s="226">
        <v>85.200000000000003</v>
      </c>
      <c r="I906" s="227"/>
      <c r="L906" s="223"/>
      <c r="M906" s="228"/>
      <c r="N906" s="229"/>
      <c r="O906" s="229"/>
      <c r="P906" s="229"/>
      <c r="Q906" s="229"/>
      <c r="R906" s="229"/>
      <c r="S906" s="229"/>
      <c r="T906" s="230"/>
      <c r="AT906" s="224" t="s">
        <v>146</v>
      </c>
      <c r="AU906" s="224" t="s">
        <v>144</v>
      </c>
      <c r="AV906" s="12" t="s">
        <v>144</v>
      </c>
      <c r="AW906" s="12" t="s">
        <v>35</v>
      </c>
      <c r="AX906" s="12" t="s">
        <v>72</v>
      </c>
      <c r="AY906" s="224" t="s">
        <v>136</v>
      </c>
    </row>
    <row r="907" s="11" customFormat="1">
      <c r="B907" s="215"/>
      <c r="D907" s="216" t="s">
        <v>146</v>
      </c>
      <c r="E907" s="217" t="s">
        <v>5</v>
      </c>
      <c r="F907" s="218" t="s">
        <v>1335</v>
      </c>
      <c r="H907" s="217" t="s">
        <v>5</v>
      </c>
      <c r="I907" s="219"/>
      <c r="L907" s="215"/>
      <c r="M907" s="220"/>
      <c r="N907" s="221"/>
      <c r="O907" s="221"/>
      <c r="P907" s="221"/>
      <c r="Q907" s="221"/>
      <c r="R907" s="221"/>
      <c r="S907" s="221"/>
      <c r="T907" s="222"/>
      <c r="AT907" s="217" t="s">
        <v>146</v>
      </c>
      <c r="AU907" s="217" t="s">
        <v>144</v>
      </c>
      <c r="AV907" s="11" t="s">
        <v>17</v>
      </c>
      <c r="AW907" s="11" t="s">
        <v>35</v>
      </c>
      <c r="AX907" s="11" t="s">
        <v>72</v>
      </c>
      <c r="AY907" s="217" t="s">
        <v>136</v>
      </c>
    </row>
    <row r="908" s="12" customFormat="1">
      <c r="B908" s="223"/>
      <c r="D908" s="216" t="s">
        <v>146</v>
      </c>
      <c r="E908" s="224" t="s">
        <v>5</v>
      </c>
      <c r="F908" s="225" t="s">
        <v>1336</v>
      </c>
      <c r="H908" s="226">
        <v>72.161000000000001</v>
      </c>
      <c r="I908" s="227"/>
      <c r="L908" s="223"/>
      <c r="M908" s="228"/>
      <c r="N908" s="229"/>
      <c r="O908" s="229"/>
      <c r="P908" s="229"/>
      <c r="Q908" s="229"/>
      <c r="R908" s="229"/>
      <c r="S908" s="229"/>
      <c r="T908" s="230"/>
      <c r="AT908" s="224" t="s">
        <v>146</v>
      </c>
      <c r="AU908" s="224" t="s">
        <v>144</v>
      </c>
      <c r="AV908" s="12" t="s">
        <v>144</v>
      </c>
      <c r="AW908" s="12" t="s">
        <v>35</v>
      </c>
      <c r="AX908" s="12" t="s">
        <v>72</v>
      </c>
      <c r="AY908" s="224" t="s">
        <v>136</v>
      </c>
    </row>
    <row r="909" s="11" customFormat="1">
      <c r="B909" s="215"/>
      <c r="D909" s="216" t="s">
        <v>146</v>
      </c>
      <c r="E909" s="217" t="s">
        <v>5</v>
      </c>
      <c r="F909" s="218" t="s">
        <v>1337</v>
      </c>
      <c r="H909" s="217" t="s">
        <v>5</v>
      </c>
      <c r="I909" s="219"/>
      <c r="L909" s="215"/>
      <c r="M909" s="220"/>
      <c r="N909" s="221"/>
      <c r="O909" s="221"/>
      <c r="P909" s="221"/>
      <c r="Q909" s="221"/>
      <c r="R909" s="221"/>
      <c r="S909" s="221"/>
      <c r="T909" s="222"/>
      <c r="AT909" s="217" t="s">
        <v>146</v>
      </c>
      <c r="AU909" s="217" t="s">
        <v>144</v>
      </c>
      <c r="AV909" s="11" t="s">
        <v>17</v>
      </c>
      <c r="AW909" s="11" t="s">
        <v>35</v>
      </c>
      <c r="AX909" s="11" t="s">
        <v>72</v>
      </c>
      <c r="AY909" s="217" t="s">
        <v>136</v>
      </c>
    </row>
    <row r="910" s="12" customFormat="1">
      <c r="B910" s="223"/>
      <c r="D910" s="216" t="s">
        <v>146</v>
      </c>
      <c r="E910" s="224" t="s">
        <v>5</v>
      </c>
      <c r="F910" s="225" t="s">
        <v>1338</v>
      </c>
      <c r="H910" s="226">
        <v>26.600000000000001</v>
      </c>
      <c r="I910" s="227"/>
      <c r="L910" s="223"/>
      <c r="M910" s="228"/>
      <c r="N910" s="229"/>
      <c r="O910" s="229"/>
      <c r="P910" s="229"/>
      <c r="Q910" s="229"/>
      <c r="R910" s="229"/>
      <c r="S910" s="229"/>
      <c r="T910" s="230"/>
      <c r="AT910" s="224" t="s">
        <v>146</v>
      </c>
      <c r="AU910" s="224" t="s">
        <v>144</v>
      </c>
      <c r="AV910" s="12" t="s">
        <v>144</v>
      </c>
      <c r="AW910" s="12" t="s">
        <v>35</v>
      </c>
      <c r="AX910" s="12" t="s">
        <v>72</v>
      </c>
      <c r="AY910" s="224" t="s">
        <v>136</v>
      </c>
    </row>
    <row r="911" s="13" customFormat="1">
      <c r="B911" s="231"/>
      <c r="D911" s="216" t="s">
        <v>146</v>
      </c>
      <c r="E911" s="232" t="s">
        <v>5</v>
      </c>
      <c r="F911" s="233" t="s">
        <v>203</v>
      </c>
      <c r="H911" s="234">
        <v>183.96100000000001</v>
      </c>
      <c r="I911" s="235"/>
      <c r="L911" s="231"/>
      <c r="M911" s="236"/>
      <c r="N911" s="237"/>
      <c r="O911" s="237"/>
      <c r="P911" s="237"/>
      <c r="Q911" s="237"/>
      <c r="R911" s="237"/>
      <c r="S911" s="237"/>
      <c r="T911" s="238"/>
      <c r="AT911" s="232" t="s">
        <v>146</v>
      </c>
      <c r="AU911" s="232" t="s">
        <v>144</v>
      </c>
      <c r="AV911" s="13" t="s">
        <v>143</v>
      </c>
      <c r="AW911" s="13" t="s">
        <v>35</v>
      </c>
      <c r="AX911" s="13" t="s">
        <v>17</v>
      </c>
      <c r="AY911" s="232" t="s">
        <v>136</v>
      </c>
    </row>
    <row r="912" s="1" customFormat="1" ht="16.5" customHeight="1">
      <c r="B912" s="202"/>
      <c r="C912" s="203" t="s">
        <v>1339</v>
      </c>
      <c r="D912" s="203" t="s">
        <v>138</v>
      </c>
      <c r="E912" s="204" t="s">
        <v>1340</v>
      </c>
      <c r="F912" s="205" t="s">
        <v>1327</v>
      </c>
      <c r="G912" s="206" t="s">
        <v>207</v>
      </c>
      <c r="H912" s="207">
        <v>26.600000000000001</v>
      </c>
      <c r="I912" s="208"/>
      <c r="J912" s="209">
        <f>ROUND(I912*H912,2)</f>
        <v>0</v>
      </c>
      <c r="K912" s="205" t="s">
        <v>142</v>
      </c>
      <c r="L912" s="47"/>
      <c r="M912" s="210" t="s">
        <v>5</v>
      </c>
      <c r="N912" s="211" t="s">
        <v>44</v>
      </c>
      <c r="O912" s="48"/>
      <c r="P912" s="212">
        <f>O912*H912</f>
        <v>0</v>
      </c>
      <c r="Q912" s="212">
        <v>0</v>
      </c>
      <c r="R912" s="212">
        <f>Q912*H912</f>
        <v>0</v>
      </c>
      <c r="S912" s="212">
        <v>0</v>
      </c>
      <c r="T912" s="213">
        <f>S912*H912</f>
        <v>0</v>
      </c>
      <c r="AR912" s="25" t="s">
        <v>240</v>
      </c>
      <c r="AT912" s="25" t="s">
        <v>138</v>
      </c>
      <c r="AU912" s="25" t="s">
        <v>144</v>
      </c>
      <c r="AY912" s="25" t="s">
        <v>136</v>
      </c>
      <c r="BE912" s="214">
        <f>IF(N912="základní",J912,0)</f>
        <v>0</v>
      </c>
      <c r="BF912" s="214">
        <f>IF(N912="snížená",J912,0)</f>
        <v>0</v>
      </c>
      <c r="BG912" s="214">
        <f>IF(N912="zákl. přenesená",J912,0)</f>
        <v>0</v>
      </c>
      <c r="BH912" s="214">
        <f>IF(N912="sníž. přenesená",J912,0)</f>
        <v>0</v>
      </c>
      <c r="BI912" s="214">
        <f>IF(N912="nulová",J912,0)</f>
        <v>0</v>
      </c>
      <c r="BJ912" s="25" t="s">
        <v>144</v>
      </c>
      <c r="BK912" s="214">
        <f>ROUND(I912*H912,2)</f>
        <v>0</v>
      </c>
      <c r="BL912" s="25" t="s">
        <v>240</v>
      </c>
      <c r="BM912" s="25" t="s">
        <v>1341</v>
      </c>
    </row>
    <row r="913" s="11" customFormat="1">
      <c r="B913" s="215"/>
      <c r="D913" s="216" t="s">
        <v>146</v>
      </c>
      <c r="E913" s="217" t="s">
        <v>5</v>
      </c>
      <c r="F913" s="218" t="s">
        <v>1337</v>
      </c>
      <c r="H913" s="217" t="s">
        <v>5</v>
      </c>
      <c r="I913" s="219"/>
      <c r="L913" s="215"/>
      <c r="M913" s="220"/>
      <c r="N913" s="221"/>
      <c r="O913" s="221"/>
      <c r="P913" s="221"/>
      <c r="Q913" s="221"/>
      <c r="R913" s="221"/>
      <c r="S913" s="221"/>
      <c r="T913" s="222"/>
      <c r="AT913" s="217" t="s">
        <v>146</v>
      </c>
      <c r="AU913" s="217" t="s">
        <v>144</v>
      </c>
      <c r="AV913" s="11" t="s">
        <v>17</v>
      </c>
      <c r="AW913" s="11" t="s">
        <v>35</v>
      </c>
      <c r="AX913" s="11" t="s">
        <v>72</v>
      </c>
      <c r="AY913" s="217" t="s">
        <v>136</v>
      </c>
    </row>
    <row r="914" s="12" customFormat="1">
      <c r="B914" s="223"/>
      <c r="D914" s="216" t="s">
        <v>146</v>
      </c>
      <c r="E914" s="224" t="s">
        <v>5</v>
      </c>
      <c r="F914" s="225" t="s">
        <v>1338</v>
      </c>
      <c r="H914" s="226">
        <v>26.600000000000001</v>
      </c>
      <c r="I914" s="227"/>
      <c r="L914" s="223"/>
      <c r="M914" s="228"/>
      <c r="N914" s="229"/>
      <c r="O914" s="229"/>
      <c r="P914" s="229"/>
      <c r="Q914" s="229"/>
      <c r="R914" s="229"/>
      <c r="S914" s="229"/>
      <c r="T914" s="230"/>
      <c r="AT914" s="224" t="s">
        <v>146</v>
      </c>
      <c r="AU914" s="224" t="s">
        <v>144</v>
      </c>
      <c r="AV914" s="12" t="s">
        <v>144</v>
      </c>
      <c r="AW914" s="12" t="s">
        <v>35</v>
      </c>
      <c r="AX914" s="12" t="s">
        <v>17</v>
      </c>
      <c r="AY914" s="224" t="s">
        <v>136</v>
      </c>
    </row>
    <row r="915" s="1" customFormat="1" ht="25.5" customHeight="1">
      <c r="B915" s="202"/>
      <c r="C915" s="203" t="s">
        <v>1342</v>
      </c>
      <c r="D915" s="203" t="s">
        <v>138</v>
      </c>
      <c r="E915" s="204" t="s">
        <v>1343</v>
      </c>
      <c r="F915" s="205" t="s">
        <v>1344</v>
      </c>
      <c r="G915" s="206" t="s">
        <v>141</v>
      </c>
      <c r="H915" s="207">
        <v>999.07000000000005</v>
      </c>
      <c r="I915" s="208"/>
      <c r="J915" s="209">
        <f>ROUND(I915*H915,2)</f>
        <v>0</v>
      </c>
      <c r="K915" s="205" t="s">
        <v>142</v>
      </c>
      <c r="L915" s="47"/>
      <c r="M915" s="210" t="s">
        <v>5</v>
      </c>
      <c r="N915" s="211" t="s">
        <v>44</v>
      </c>
      <c r="O915" s="48"/>
      <c r="P915" s="212">
        <f>O915*H915</f>
        <v>0</v>
      </c>
      <c r="Q915" s="212">
        <v>0.044380000000000003</v>
      </c>
      <c r="R915" s="212">
        <f>Q915*H915</f>
        <v>44.338726600000008</v>
      </c>
      <c r="S915" s="212">
        <v>0</v>
      </c>
      <c r="T915" s="213">
        <f>S915*H915</f>
        <v>0</v>
      </c>
      <c r="AR915" s="25" t="s">
        <v>240</v>
      </c>
      <c r="AT915" s="25" t="s">
        <v>138</v>
      </c>
      <c r="AU915" s="25" t="s">
        <v>144</v>
      </c>
      <c r="AY915" s="25" t="s">
        <v>136</v>
      </c>
      <c r="BE915" s="214">
        <f>IF(N915="základní",J915,0)</f>
        <v>0</v>
      </c>
      <c r="BF915" s="214">
        <f>IF(N915="snížená",J915,0)</f>
        <v>0</v>
      </c>
      <c r="BG915" s="214">
        <f>IF(N915="zákl. přenesená",J915,0)</f>
        <v>0</v>
      </c>
      <c r="BH915" s="214">
        <f>IF(N915="sníž. přenesená",J915,0)</f>
        <v>0</v>
      </c>
      <c r="BI915" s="214">
        <f>IF(N915="nulová",J915,0)</f>
        <v>0</v>
      </c>
      <c r="BJ915" s="25" t="s">
        <v>144</v>
      </c>
      <c r="BK915" s="214">
        <f>ROUND(I915*H915,2)</f>
        <v>0</v>
      </c>
      <c r="BL915" s="25" t="s">
        <v>240</v>
      </c>
      <c r="BM915" s="25" t="s">
        <v>1345</v>
      </c>
    </row>
    <row r="916" s="11" customFormat="1">
      <c r="B916" s="215"/>
      <c r="D916" s="216" t="s">
        <v>146</v>
      </c>
      <c r="E916" s="217" t="s">
        <v>5</v>
      </c>
      <c r="F916" s="218" t="s">
        <v>854</v>
      </c>
      <c r="H916" s="217" t="s">
        <v>5</v>
      </c>
      <c r="I916" s="219"/>
      <c r="L916" s="215"/>
      <c r="M916" s="220"/>
      <c r="N916" s="221"/>
      <c r="O916" s="221"/>
      <c r="P916" s="221"/>
      <c r="Q916" s="221"/>
      <c r="R916" s="221"/>
      <c r="S916" s="221"/>
      <c r="T916" s="222"/>
      <c r="AT916" s="217" t="s">
        <v>146</v>
      </c>
      <c r="AU916" s="217" t="s">
        <v>144</v>
      </c>
      <c r="AV916" s="11" t="s">
        <v>17</v>
      </c>
      <c r="AW916" s="11" t="s">
        <v>35</v>
      </c>
      <c r="AX916" s="11" t="s">
        <v>72</v>
      </c>
      <c r="AY916" s="217" t="s">
        <v>136</v>
      </c>
    </row>
    <row r="917" s="12" customFormat="1">
      <c r="B917" s="223"/>
      <c r="D917" s="216" t="s">
        <v>146</v>
      </c>
      <c r="E917" s="224" t="s">
        <v>5</v>
      </c>
      <c r="F917" s="225" t="s">
        <v>1072</v>
      </c>
      <c r="H917" s="226">
        <v>416.10000000000002</v>
      </c>
      <c r="I917" s="227"/>
      <c r="L917" s="223"/>
      <c r="M917" s="228"/>
      <c r="N917" s="229"/>
      <c r="O917" s="229"/>
      <c r="P917" s="229"/>
      <c r="Q917" s="229"/>
      <c r="R917" s="229"/>
      <c r="S917" s="229"/>
      <c r="T917" s="230"/>
      <c r="AT917" s="224" t="s">
        <v>146</v>
      </c>
      <c r="AU917" s="224" t="s">
        <v>144</v>
      </c>
      <c r="AV917" s="12" t="s">
        <v>144</v>
      </c>
      <c r="AW917" s="12" t="s">
        <v>35</v>
      </c>
      <c r="AX917" s="12" t="s">
        <v>72</v>
      </c>
      <c r="AY917" s="224" t="s">
        <v>136</v>
      </c>
    </row>
    <row r="918" s="11" customFormat="1">
      <c r="B918" s="215"/>
      <c r="D918" s="216" t="s">
        <v>146</v>
      </c>
      <c r="E918" s="217" t="s">
        <v>5</v>
      </c>
      <c r="F918" s="218" t="s">
        <v>856</v>
      </c>
      <c r="H918" s="217" t="s">
        <v>5</v>
      </c>
      <c r="I918" s="219"/>
      <c r="L918" s="215"/>
      <c r="M918" s="220"/>
      <c r="N918" s="221"/>
      <c r="O918" s="221"/>
      <c r="P918" s="221"/>
      <c r="Q918" s="221"/>
      <c r="R918" s="221"/>
      <c r="S918" s="221"/>
      <c r="T918" s="222"/>
      <c r="AT918" s="217" t="s">
        <v>146</v>
      </c>
      <c r="AU918" s="217" t="s">
        <v>144</v>
      </c>
      <c r="AV918" s="11" t="s">
        <v>17</v>
      </c>
      <c r="AW918" s="11" t="s">
        <v>35</v>
      </c>
      <c r="AX918" s="11" t="s">
        <v>72</v>
      </c>
      <c r="AY918" s="217" t="s">
        <v>136</v>
      </c>
    </row>
    <row r="919" s="12" customFormat="1">
      <c r="B919" s="223"/>
      <c r="D919" s="216" t="s">
        <v>146</v>
      </c>
      <c r="E919" s="224" t="s">
        <v>5</v>
      </c>
      <c r="F919" s="225" t="s">
        <v>1073</v>
      </c>
      <c r="H919" s="226">
        <v>-37.128</v>
      </c>
      <c r="I919" s="227"/>
      <c r="L919" s="223"/>
      <c r="M919" s="228"/>
      <c r="N919" s="229"/>
      <c r="O919" s="229"/>
      <c r="P919" s="229"/>
      <c r="Q919" s="229"/>
      <c r="R919" s="229"/>
      <c r="S919" s="229"/>
      <c r="T919" s="230"/>
      <c r="AT919" s="224" t="s">
        <v>146</v>
      </c>
      <c r="AU919" s="224" t="s">
        <v>144</v>
      </c>
      <c r="AV919" s="12" t="s">
        <v>144</v>
      </c>
      <c r="AW919" s="12" t="s">
        <v>35</v>
      </c>
      <c r="AX919" s="12" t="s">
        <v>72</v>
      </c>
      <c r="AY919" s="224" t="s">
        <v>136</v>
      </c>
    </row>
    <row r="920" s="11" customFormat="1">
      <c r="B920" s="215"/>
      <c r="D920" s="216" t="s">
        <v>146</v>
      </c>
      <c r="E920" s="217" t="s">
        <v>5</v>
      </c>
      <c r="F920" s="218" t="s">
        <v>1074</v>
      </c>
      <c r="H920" s="217" t="s">
        <v>5</v>
      </c>
      <c r="I920" s="219"/>
      <c r="L920" s="215"/>
      <c r="M920" s="220"/>
      <c r="N920" s="221"/>
      <c r="O920" s="221"/>
      <c r="P920" s="221"/>
      <c r="Q920" s="221"/>
      <c r="R920" s="221"/>
      <c r="S920" s="221"/>
      <c r="T920" s="222"/>
      <c r="AT920" s="217" t="s">
        <v>146</v>
      </c>
      <c r="AU920" s="217" t="s">
        <v>144</v>
      </c>
      <c r="AV920" s="11" t="s">
        <v>17</v>
      </c>
      <c r="AW920" s="11" t="s">
        <v>35</v>
      </c>
      <c r="AX920" s="11" t="s">
        <v>72</v>
      </c>
      <c r="AY920" s="217" t="s">
        <v>136</v>
      </c>
    </row>
    <row r="921" s="12" customFormat="1">
      <c r="B921" s="223"/>
      <c r="D921" s="216" t="s">
        <v>146</v>
      </c>
      <c r="E921" s="224" t="s">
        <v>5</v>
      </c>
      <c r="F921" s="225" t="s">
        <v>1075</v>
      </c>
      <c r="H921" s="226">
        <v>620.09799999999996</v>
      </c>
      <c r="I921" s="227"/>
      <c r="L921" s="223"/>
      <c r="M921" s="228"/>
      <c r="N921" s="229"/>
      <c r="O921" s="229"/>
      <c r="P921" s="229"/>
      <c r="Q921" s="229"/>
      <c r="R921" s="229"/>
      <c r="S921" s="229"/>
      <c r="T921" s="230"/>
      <c r="AT921" s="224" t="s">
        <v>146</v>
      </c>
      <c r="AU921" s="224" t="s">
        <v>144</v>
      </c>
      <c r="AV921" s="12" t="s">
        <v>144</v>
      </c>
      <c r="AW921" s="12" t="s">
        <v>35</v>
      </c>
      <c r="AX921" s="12" t="s">
        <v>72</v>
      </c>
      <c r="AY921" s="224" t="s">
        <v>136</v>
      </c>
    </row>
    <row r="922" s="13" customFormat="1">
      <c r="B922" s="231"/>
      <c r="D922" s="216" t="s">
        <v>146</v>
      </c>
      <c r="E922" s="232" t="s">
        <v>5</v>
      </c>
      <c r="F922" s="233" t="s">
        <v>203</v>
      </c>
      <c r="H922" s="234">
        <v>999.07000000000005</v>
      </c>
      <c r="I922" s="235"/>
      <c r="L922" s="231"/>
      <c r="M922" s="236"/>
      <c r="N922" s="237"/>
      <c r="O922" s="237"/>
      <c r="P922" s="237"/>
      <c r="Q922" s="237"/>
      <c r="R922" s="237"/>
      <c r="S922" s="237"/>
      <c r="T922" s="238"/>
      <c r="AT922" s="232" t="s">
        <v>146</v>
      </c>
      <c r="AU922" s="232" t="s">
        <v>144</v>
      </c>
      <c r="AV922" s="13" t="s">
        <v>143</v>
      </c>
      <c r="AW922" s="13" t="s">
        <v>35</v>
      </c>
      <c r="AX922" s="13" t="s">
        <v>17</v>
      </c>
      <c r="AY922" s="232" t="s">
        <v>136</v>
      </c>
    </row>
    <row r="923" s="1" customFormat="1" ht="25.5" customHeight="1">
      <c r="B923" s="202"/>
      <c r="C923" s="203" t="s">
        <v>1346</v>
      </c>
      <c r="D923" s="203" t="s">
        <v>138</v>
      </c>
      <c r="E923" s="204" t="s">
        <v>1347</v>
      </c>
      <c r="F923" s="205" t="s">
        <v>1348</v>
      </c>
      <c r="G923" s="206" t="s">
        <v>207</v>
      </c>
      <c r="H923" s="207">
        <v>8</v>
      </c>
      <c r="I923" s="208"/>
      <c r="J923" s="209">
        <f>ROUND(I923*H923,2)</f>
        <v>0</v>
      </c>
      <c r="K923" s="205" t="s">
        <v>142</v>
      </c>
      <c r="L923" s="47"/>
      <c r="M923" s="210" t="s">
        <v>5</v>
      </c>
      <c r="N923" s="211" t="s">
        <v>44</v>
      </c>
      <c r="O923" s="48"/>
      <c r="P923" s="212">
        <f>O923*H923</f>
        <v>0</v>
      </c>
      <c r="Q923" s="212">
        <v>0.020820000000000002</v>
      </c>
      <c r="R923" s="212">
        <f>Q923*H923</f>
        <v>0.16656000000000001</v>
      </c>
      <c r="S923" s="212">
        <v>0</v>
      </c>
      <c r="T923" s="213">
        <f>S923*H923</f>
        <v>0</v>
      </c>
      <c r="AR923" s="25" t="s">
        <v>240</v>
      </c>
      <c r="AT923" s="25" t="s">
        <v>138</v>
      </c>
      <c r="AU923" s="25" t="s">
        <v>144</v>
      </c>
      <c r="AY923" s="25" t="s">
        <v>136</v>
      </c>
      <c r="BE923" s="214">
        <f>IF(N923="základní",J923,0)</f>
        <v>0</v>
      </c>
      <c r="BF923" s="214">
        <f>IF(N923="snížená",J923,0)</f>
        <v>0</v>
      </c>
      <c r="BG923" s="214">
        <f>IF(N923="zákl. přenesená",J923,0)</f>
        <v>0</v>
      </c>
      <c r="BH923" s="214">
        <f>IF(N923="sníž. přenesená",J923,0)</f>
        <v>0</v>
      </c>
      <c r="BI923" s="214">
        <f>IF(N923="nulová",J923,0)</f>
        <v>0</v>
      </c>
      <c r="BJ923" s="25" t="s">
        <v>144</v>
      </c>
      <c r="BK923" s="214">
        <f>ROUND(I923*H923,2)</f>
        <v>0</v>
      </c>
      <c r="BL923" s="25" t="s">
        <v>240</v>
      </c>
      <c r="BM923" s="25" t="s">
        <v>1349</v>
      </c>
    </row>
    <row r="924" s="11" customFormat="1">
      <c r="B924" s="215"/>
      <c r="D924" s="216" t="s">
        <v>146</v>
      </c>
      <c r="E924" s="217" t="s">
        <v>5</v>
      </c>
      <c r="F924" s="218" t="s">
        <v>1231</v>
      </c>
      <c r="H924" s="217" t="s">
        <v>5</v>
      </c>
      <c r="I924" s="219"/>
      <c r="L924" s="215"/>
      <c r="M924" s="220"/>
      <c r="N924" s="221"/>
      <c r="O924" s="221"/>
      <c r="P924" s="221"/>
      <c r="Q924" s="221"/>
      <c r="R924" s="221"/>
      <c r="S924" s="221"/>
      <c r="T924" s="222"/>
      <c r="AT924" s="217" t="s">
        <v>146</v>
      </c>
      <c r="AU924" s="217" t="s">
        <v>144</v>
      </c>
      <c r="AV924" s="11" t="s">
        <v>17</v>
      </c>
      <c r="AW924" s="11" t="s">
        <v>35</v>
      </c>
      <c r="AX924" s="11" t="s">
        <v>72</v>
      </c>
      <c r="AY924" s="217" t="s">
        <v>136</v>
      </c>
    </row>
    <row r="925" s="12" customFormat="1">
      <c r="B925" s="223"/>
      <c r="D925" s="216" t="s">
        <v>146</v>
      </c>
      <c r="E925" s="224" t="s">
        <v>5</v>
      </c>
      <c r="F925" s="225" t="s">
        <v>1350</v>
      </c>
      <c r="H925" s="226">
        <v>4</v>
      </c>
      <c r="I925" s="227"/>
      <c r="L925" s="223"/>
      <c r="M925" s="228"/>
      <c r="N925" s="229"/>
      <c r="O925" s="229"/>
      <c r="P925" s="229"/>
      <c r="Q925" s="229"/>
      <c r="R925" s="229"/>
      <c r="S925" s="229"/>
      <c r="T925" s="230"/>
      <c r="AT925" s="224" t="s">
        <v>146</v>
      </c>
      <c r="AU925" s="224" t="s">
        <v>144</v>
      </c>
      <c r="AV925" s="12" t="s">
        <v>144</v>
      </c>
      <c r="AW925" s="12" t="s">
        <v>35</v>
      </c>
      <c r="AX925" s="12" t="s">
        <v>72</v>
      </c>
      <c r="AY925" s="224" t="s">
        <v>136</v>
      </c>
    </row>
    <row r="926" s="12" customFormat="1">
      <c r="B926" s="223"/>
      <c r="D926" s="216" t="s">
        <v>146</v>
      </c>
      <c r="E926" s="224" t="s">
        <v>5</v>
      </c>
      <c r="F926" s="225" t="s">
        <v>1350</v>
      </c>
      <c r="H926" s="226">
        <v>4</v>
      </c>
      <c r="I926" s="227"/>
      <c r="L926" s="223"/>
      <c r="M926" s="228"/>
      <c r="N926" s="229"/>
      <c r="O926" s="229"/>
      <c r="P926" s="229"/>
      <c r="Q926" s="229"/>
      <c r="R926" s="229"/>
      <c r="S926" s="229"/>
      <c r="T926" s="230"/>
      <c r="AT926" s="224" t="s">
        <v>146</v>
      </c>
      <c r="AU926" s="224" t="s">
        <v>144</v>
      </c>
      <c r="AV926" s="12" t="s">
        <v>144</v>
      </c>
      <c r="AW926" s="12" t="s">
        <v>35</v>
      </c>
      <c r="AX926" s="12" t="s">
        <v>72</v>
      </c>
      <c r="AY926" s="224" t="s">
        <v>136</v>
      </c>
    </row>
    <row r="927" s="13" customFormat="1">
      <c r="B927" s="231"/>
      <c r="D927" s="216" t="s">
        <v>146</v>
      </c>
      <c r="E927" s="232" t="s">
        <v>5</v>
      </c>
      <c r="F927" s="233" t="s">
        <v>203</v>
      </c>
      <c r="H927" s="234">
        <v>8</v>
      </c>
      <c r="I927" s="235"/>
      <c r="L927" s="231"/>
      <c r="M927" s="236"/>
      <c r="N927" s="237"/>
      <c r="O927" s="237"/>
      <c r="P927" s="237"/>
      <c r="Q927" s="237"/>
      <c r="R927" s="237"/>
      <c r="S927" s="237"/>
      <c r="T927" s="238"/>
      <c r="AT927" s="232" t="s">
        <v>146</v>
      </c>
      <c r="AU927" s="232" t="s">
        <v>144</v>
      </c>
      <c r="AV927" s="13" t="s">
        <v>143</v>
      </c>
      <c r="AW927" s="13" t="s">
        <v>35</v>
      </c>
      <c r="AX927" s="13" t="s">
        <v>17</v>
      </c>
      <c r="AY927" s="232" t="s">
        <v>136</v>
      </c>
    </row>
    <row r="928" s="1" customFormat="1" ht="16.5" customHeight="1">
      <c r="B928" s="202"/>
      <c r="C928" s="203" t="s">
        <v>1351</v>
      </c>
      <c r="D928" s="203" t="s">
        <v>138</v>
      </c>
      <c r="E928" s="204" t="s">
        <v>1352</v>
      </c>
      <c r="F928" s="205" t="s">
        <v>1353</v>
      </c>
      <c r="G928" s="206" t="s">
        <v>207</v>
      </c>
      <c r="H928" s="207">
        <v>1198.884</v>
      </c>
      <c r="I928" s="208"/>
      <c r="J928" s="209">
        <f>ROUND(I928*H928,2)</f>
        <v>0</v>
      </c>
      <c r="K928" s="205" t="s">
        <v>142</v>
      </c>
      <c r="L928" s="47"/>
      <c r="M928" s="210" t="s">
        <v>5</v>
      </c>
      <c r="N928" s="211" t="s">
        <v>44</v>
      </c>
      <c r="O928" s="48"/>
      <c r="P928" s="212">
        <f>O928*H928</f>
        <v>0</v>
      </c>
      <c r="Q928" s="212">
        <v>0</v>
      </c>
      <c r="R928" s="212">
        <f>Q928*H928</f>
        <v>0</v>
      </c>
      <c r="S928" s="212">
        <v>0</v>
      </c>
      <c r="T928" s="213">
        <f>S928*H928</f>
        <v>0</v>
      </c>
      <c r="AR928" s="25" t="s">
        <v>240</v>
      </c>
      <c r="AT928" s="25" t="s">
        <v>138</v>
      </c>
      <c r="AU928" s="25" t="s">
        <v>144</v>
      </c>
      <c r="AY928" s="25" t="s">
        <v>136</v>
      </c>
      <c r="BE928" s="214">
        <f>IF(N928="základní",J928,0)</f>
        <v>0</v>
      </c>
      <c r="BF928" s="214">
        <f>IF(N928="snížená",J928,0)</f>
        <v>0</v>
      </c>
      <c r="BG928" s="214">
        <f>IF(N928="zákl. přenesená",J928,0)</f>
        <v>0</v>
      </c>
      <c r="BH928" s="214">
        <f>IF(N928="sníž. přenesená",J928,0)</f>
        <v>0</v>
      </c>
      <c r="BI928" s="214">
        <f>IF(N928="nulová",J928,0)</f>
        <v>0</v>
      </c>
      <c r="BJ928" s="25" t="s">
        <v>144</v>
      </c>
      <c r="BK928" s="214">
        <f>ROUND(I928*H928,2)</f>
        <v>0</v>
      </c>
      <c r="BL928" s="25" t="s">
        <v>240</v>
      </c>
      <c r="BM928" s="25" t="s">
        <v>1354</v>
      </c>
    </row>
    <row r="929" s="11" customFormat="1">
      <c r="B929" s="215"/>
      <c r="D929" s="216" t="s">
        <v>146</v>
      </c>
      <c r="E929" s="217" t="s">
        <v>5</v>
      </c>
      <c r="F929" s="218" t="s">
        <v>1355</v>
      </c>
      <c r="H929" s="217" t="s">
        <v>5</v>
      </c>
      <c r="I929" s="219"/>
      <c r="L929" s="215"/>
      <c r="M929" s="220"/>
      <c r="N929" s="221"/>
      <c r="O929" s="221"/>
      <c r="P929" s="221"/>
      <c r="Q929" s="221"/>
      <c r="R929" s="221"/>
      <c r="S929" s="221"/>
      <c r="T929" s="222"/>
      <c r="AT929" s="217" t="s">
        <v>146</v>
      </c>
      <c r="AU929" s="217" t="s">
        <v>144</v>
      </c>
      <c r="AV929" s="11" t="s">
        <v>17</v>
      </c>
      <c r="AW929" s="11" t="s">
        <v>35</v>
      </c>
      <c r="AX929" s="11" t="s">
        <v>72</v>
      </c>
      <c r="AY929" s="217" t="s">
        <v>136</v>
      </c>
    </row>
    <row r="930" s="12" customFormat="1">
      <c r="B930" s="223"/>
      <c r="D930" s="216" t="s">
        <v>146</v>
      </c>
      <c r="E930" s="224" t="s">
        <v>5</v>
      </c>
      <c r="F930" s="225" t="s">
        <v>1356</v>
      </c>
      <c r="H930" s="226">
        <v>1198.884</v>
      </c>
      <c r="I930" s="227"/>
      <c r="L930" s="223"/>
      <c r="M930" s="228"/>
      <c r="N930" s="229"/>
      <c r="O930" s="229"/>
      <c r="P930" s="229"/>
      <c r="Q930" s="229"/>
      <c r="R930" s="229"/>
      <c r="S930" s="229"/>
      <c r="T930" s="230"/>
      <c r="AT930" s="224" t="s">
        <v>146</v>
      </c>
      <c r="AU930" s="224" t="s">
        <v>144</v>
      </c>
      <c r="AV930" s="12" t="s">
        <v>144</v>
      </c>
      <c r="AW930" s="12" t="s">
        <v>35</v>
      </c>
      <c r="AX930" s="12" t="s">
        <v>17</v>
      </c>
      <c r="AY930" s="224" t="s">
        <v>136</v>
      </c>
    </row>
    <row r="931" s="1" customFormat="1" ht="16.5" customHeight="1">
      <c r="B931" s="202"/>
      <c r="C931" s="239" t="s">
        <v>1357</v>
      </c>
      <c r="D931" s="239" t="s">
        <v>216</v>
      </c>
      <c r="E931" s="240" t="s">
        <v>1358</v>
      </c>
      <c r="F931" s="241" t="s">
        <v>1359</v>
      </c>
      <c r="G931" s="242" t="s">
        <v>207</v>
      </c>
      <c r="H931" s="243">
        <v>1318.7719999999999</v>
      </c>
      <c r="I931" s="244"/>
      <c r="J931" s="245">
        <f>ROUND(I931*H931,2)</f>
        <v>0</v>
      </c>
      <c r="K931" s="241" t="s">
        <v>142</v>
      </c>
      <c r="L931" s="246"/>
      <c r="M931" s="247" t="s">
        <v>5</v>
      </c>
      <c r="N931" s="248" t="s">
        <v>44</v>
      </c>
      <c r="O931" s="48"/>
      <c r="P931" s="212">
        <f>O931*H931</f>
        <v>0</v>
      </c>
      <c r="Q931" s="212">
        <v>1.0000000000000001E-05</v>
      </c>
      <c r="R931" s="212">
        <f>Q931*H931</f>
        <v>0.01318772</v>
      </c>
      <c r="S931" s="212">
        <v>0</v>
      </c>
      <c r="T931" s="213">
        <f>S931*H931</f>
        <v>0</v>
      </c>
      <c r="AR931" s="25" t="s">
        <v>328</v>
      </c>
      <c r="AT931" s="25" t="s">
        <v>216</v>
      </c>
      <c r="AU931" s="25" t="s">
        <v>144</v>
      </c>
      <c r="AY931" s="25" t="s">
        <v>136</v>
      </c>
      <c r="BE931" s="214">
        <f>IF(N931="základní",J931,0)</f>
        <v>0</v>
      </c>
      <c r="BF931" s="214">
        <f>IF(N931="snížená",J931,0)</f>
        <v>0</v>
      </c>
      <c r="BG931" s="214">
        <f>IF(N931="zákl. přenesená",J931,0)</f>
        <v>0</v>
      </c>
      <c r="BH931" s="214">
        <f>IF(N931="sníž. přenesená",J931,0)</f>
        <v>0</v>
      </c>
      <c r="BI931" s="214">
        <f>IF(N931="nulová",J931,0)</f>
        <v>0</v>
      </c>
      <c r="BJ931" s="25" t="s">
        <v>144</v>
      </c>
      <c r="BK931" s="214">
        <f>ROUND(I931*H931,2)</f>
        <v>0</v>
      </c>
      <c r="BL931" s="25" t="s">
        <v>240</v>
      </c>
      <c r="BM931" s="25" t="s">
        <v>1360</v>
      </c>
    </row>
    <row r="932" s="12" customFormat="1">
      <c r="B932" s="223"/>
      <c r="D932" s="216" t="s">
        <v>146</v>
      </c>
      <c r="F932" s="225" t="s">
        <v>1361</v>
      </c>
      <c r="H932" s="226">
        <v>1318.7719999999999</v>
      </c>
      <c r="I932" s="227"/>
      <c r="L932" s="223"/>
      <c r="M932" s="228"/>
      <c r="N932" s="229"/>
      <c r="O932" s="229"/>
      <c r="P932" s="229"/>
      <c r="Q932" s="229"/>
      <c r="R932" s="229"/>
      <c r="S932" s="229"/>
      <c r="T932" s="230"/>
      <c r="AT932" s="224" t="s">
        <v>146</v>
      </c>
      <c r="AU932" s="224" t="s">
        <v>144</v>
      </c>
      <c r="AV932" s="12" t="s">
        <v>144</v>
      </c>
      <c r="AW932" s="12" t="s">
        <v>6</v>
      </c>
      <c r="AX932" s="12" t="s">
        <v>17</v>
      </c>
      <c r="AY932" s="224" t="s">
        <v>136</v>
      </c>
    </row>
    <row r="933" s="1" customFormat="1" ht="38.25" customHeight="1">
      <c r="B933" s="202"/>
      <c r="C933" s="203" t="s">
        <v>1362</v>
      </c>
      <c r="D933" s="203" t="s">
        <v>138</v>
      </c>
      <c r="E933" s="204" t="s">
        <v>1363</v>
      </c>
      <c r="F933" s="205" t="s">
        <v>1364</v>
      </c>
      <c r="G933" s="206" t="s">
        <v>141</v>
      </c>
      <c r="H933" s="207">
        <v>999.07000000000005</v>
      </c>
      <c r="I933" s="208"/>
      <c r="J933" s="209">
        <f>ROUND(I933*H933,2)</f>
        <v>0</v>
      </c>
      <c r="K933" s="205" t="s">
        <v>5</v>
      </c>
      <c r="L933" s="47"/>
      <c r="M933" s="210" t="s">
        <v>5</v>
      </c>
      <c r="N933" s="211" t="s">
        <v>44</v>
      </c>
      <c r="O933" s="48"/>
      <c r="P933" s="212">
        <f>O933*H933</f>
        <v>0</v>
      </c>
      <c r="Q933" s="212">
        <v>0</v>
      </c>
      <c r="R933" s="212">
        <f>Q933*H933</f>
        <v>0</v>
      </c>
      <c r="S933" s="212">
        <v>0</v>
      </c>
      <c r="T933" s="213">
        <f>S933*H933</f>
        <v>0</v>
      </c>
      <c r="AR933" s="25" t="s">
        <v>240</v>
      </c>
      <c r="AT933" s="25" t="s">
        <v>138</v>
      </c>
      <c r="AU933" s="25" t="s">
        <v>144</v>
      </c>
      <c r="AY933" s="25" t="s">
        <v>136</v>
      </c>
      <c r="BE933" s="214">
        <f>IF(N933="základní",J933,0)</f>
        <v>0</v>
      </c>
      <c r="BF933" s="214">
        <f>IF(N933="snížená",J933,0)</f>
        <v>0</v>
      </c>
      <c r="BG933" s="214">
        <f>IF(N933="zákl. přenesená",J933,0)</f>
        <v>0</v>
      </c>
      <c r="BH933" s="214">
        <f>IF(N933="sníž. přenesená",J933,0)</f>
        <v>0</v>
      </c>
      <c r="BI933" s="214">
        <f>IF(N933="nulová",J933,0)</f>
        <v>0</v>
      </c>
      <c r="BJ933" s="25" t="s">
        <v>144</v>
      </c>
      <c r="BK933" s="214">
        <f>ROUND(I933*H933,2)</f>
        <v>0</v>
      </c>
      <c r="BL933" s="25" t="s">
        <v>240</v>
      </c>
      <c r="BM933" s="25" t="s">
        <v>1365</v>
      </c>
    </row>
    <row r="934" s="1" customFormat="1" ht="25.5" customHeight="1">
      <c r="B934" s="202"/>
      <c r="C934" s="203" t="s">
        <v>1366</v>
      </c>
      <c r="D934" s="203" t="s">
        <v>138</v>
      </c>
      <c r="E934" s="204" t="s">
        <v>1367</v>
      </c>
      <c r="F934" s="205" t="s">
        <v>1368</v>
      </c>
      <c r="G934" s="206" t="s">
        <v>207</v>
      </c>
      <c r="H934" s="207">
        <v>109.5</v>
      </c>
      <c r="I934" s="208"/>
      <c r="J934" s="209">
        <f>ROUND(I934*H934,2)</f>
        <v>0</v>
      </c>
      <c r="K934" s="205" t="s">
        <v>142</v>
      </c>
      <c r="L934" s="47"/>
      <c r="M934" s="210" t="s">
        <v>5</v>
      </c>
      <c r="N934" s="211" t="s">
        <v>44</v>
      </c>
      <c r="O934" s="48"/>
      <c r="P934" s="212">
        <f>O934*H934</f>
        <v>0</v>
      </c>
      <c r="Q934" s="212">
        <v>0.00022000000000000001</v>
      </c>
      <c r="R934" s="212">
        <f>Q934*H934</f>
        <v>0.02409</v>
      </c>
      <c r="S934" s="212">
        <v>0</v>
      </c>
      <c r="T934" s="213">
        <f>S934*H934</f>
        <v>0</v>
      </c>
      <c r="AR934" s="25" t="s">
        <v>240</v>
      </c>
      <c r="AT934" s="25" t="s">
        <v>138</v>
      </c>
      <c r="AU934" s="25" t="s">
        <v>144</v>
      </c>
      <c r="AY934" s="25" t="s">
        <v>136</v>
      </c>
      <c r="BE934" s="214">
        <f>IF(N934="základní",J934,0)</f>
        <v>0</v>
      </c>
      <c r="BF934" s="214">
        <f>IF(N934="snížená",J934,0)</f>
        <v>0</v>
      </c>
      <c r="BG934" s="214">
        <f>IF(N934="zákl. přenesená",J934,0)</f>
        <v>0</v>
      </c>
      <c r="BH934" s="214">
        <f>IF(N934="sníž. přenesená",J934,0)</f>
        <v>0</v>
      </c>
      <c r="BI934" s="214">
        <f>IF(N934="nulová",J934,0)</f>
        <v>0</v>
      </c>
      <c r="BJ934" s="25" t="s">
        <v>144</v>
      </c>
      <c r="BK934" s="214">
        <f>ROUND(I934*H934,2)</f>
        <v>0</v>
      </c>
      <c r="BL934" s="25" t="s">
        <v>240</v>
      </c>
      <c r="BM934" s="25" t="s">
        <v>1369</v>
      </c>
    </row>
    <row r="935" s="12" customFormat="1">
      <c r="B935" s="223"/>
      <c r="D935" s="216" t="s">
        <v>146</v>
      </c>
      <c r="E935" s="224" t="s">
        <v>5</v>
      </c>
      <c r="F935" s="225" t="s">
        <v>1263</v>
      </c>
      <c r="H935" s="226">
        <v>109.5</v>
      </c>
      <c r="I935" s="227"/>
      <c r="L935" s="223"/>
      <c r="M935" s="228"/>
      <c r="N935" s="229"/>
      <c r="O935" s="229"/>
      <c r="P935" s="229"/>
      <c r="Q935" s="229"/>
      <c r="R935" s="229"/>
      <c r="S935" s="229"/>
      <c r="T935" s="230"/>
      <c r="AT935" s="224" t="s">
        <v>146</v>
      </c>
      <c r="AU935" s="224" t="s">
        <v>144</v>
      </c>
      <c r="AV935" s="12" t="s">
        <v>144</v>
      </c>
      <c r="AW935" s="12" t="s">
        <v>35</v>
      </c>
      <c r="AX935" s="12" t="s">
        <v>17</v>
      </c>
      <c r="AY935" s="224" t="s">
        <v>136</v>
      </c>
    </row>
    <row r="936" s="1" customFormat="1" ht="25.5" customHeight="1">
      <c r="B936" s="202"/>
      <c r="C936" s="203" t="s">
        <v>1370</v>
      </c>
      <c r="D936" s="203" t="s">
        <v>138</v>
      </c>
      <c r="E936" s="204" t="s">
        <v>1371</v>
      </c>
      <c r="F936" s="205" t="s">
        <v>1372</v>
      </c>
      <c r="G936" s="206" t="s">
        <v>207</v>
      </c>
      <c r="H936" s="207">
        <v>98.760999999999996</v>
      </c>
      <c r="I936" s="208"/>
      <c r="J936" s="209">
        <f>ROUND(I936*H936,2)</f>
        <v>0</v>
      </c>
      <c r="K936" s="205" t="s">
        <v>142</v>
      </c>
      <c r="L936" s="47"/>
      <c r="M936" s="210" t="s">
        <v>5</v>
      </c>
      <c r="N936" s="211" t="s">
        <v>44</v>
      </c>
      <c r="O936" s="48"/>
      <c r="P936" s="212">
        <f>O936*H936</f>
        <v>0</v>
      </c>
      <c r="Q936" s="212">
        <v>0.013400000000000001</v>
      </c>
      <c r="R936" s="212">
        <f>Q936*H936</f>
        <v>1.3233974</v>
      </c>
      <c r="S936" s="212">
        <v>0</v>
      </c>
      <c r="T936" s="213">
        <f>S936*H936</f>
        <v>0</v>
      </c>
      <c r="AR936" s="25" t="s">
        <v>240</v>
      </c>
      <c r="AT936" s="25" t="s">
        <v>138</v>
      </c>
      <c r="AU936" s="25" t="s">
        <v>144</v>
      </c>
      <c r="AY936" s="25" t="s">
        <v>136</v>
      </c>
      <c r="BE936" s="214">
        <f>IF(N936="základní",J936,0)</f>
        <v>0</v>
      </c>
      <c r="BF936" s="214">
        <f>IF(N936="snížená",J936,0)</f>
        <v>0</v>
      </c>
      <c r="BG936" s="214">
        <f>IF(N936="zákl. přenesená",J936,0)</f>
        <v>0</v>
      </c>
      <c r="BH936" s="214">
        <f>IF(N936="sníž. přenesená",J936,0)</f>
        <v>0</v>
      </c>
      <c r="BI936" s="214">
        <f>IF(N936="nulová",J936,0)</f>
        <v>0</v>
      </c>
      <c r="BJ936" s="25" t="s">
        <v>144</v>
      </c>
      <c r="BK936" s="214">
        <f>ROUND(I936*H936,2)</f>
        <v>0</v>
      </c>
      <c r="BL936" s="25" t="s">
        <v>240</v>
      </c>
      <c r="BM936" s="25" t="s">
        <v>1373</v>
      </c>
    </row>
    <row r="937" s="11" customFormat="1">
      <c r="B937" s="215"/>
      <c r="D937" s="216" t="s">
        <v>146</v>
      </c>
      <c r="E937" s="217" t="s">
        <v>5</v>
      </c>
      <c r="F937" s="218" t="s">
        <v>1335</v>
      </c>
      <c r="H937" s="217" t="s">
        <v>5</v>
      </c>
      <c r="I937" s="219"/>
      <c r="L937" s="215"/>
      <c r="M937" s="220"/>
      <c r="N937" s="221"/>
      <c r="O937" s="221"/>
      <c r="P937" s="221"/>
      <c r="Q937" s="221"/>
      <c r="R937" s="221"/>
      <c r="S937" s="221"/>
      <c r="T937" s="222"/>
      <c r="AT937" s="217" t="s">
        <v>146</v>
      </c>
      <c r="AU937" s="217" t="s">
        <v>144</v>
      </c>
      <c r="AV937" s="11" t="s">
        <v>17</v>
      </c>
      <c r="AW937" s="11" t="s">
        <v>35</v>
      </c>
      <c r="AX937" s="11" t="s">
        <v>72</v>
      </c>
      <c r="AY937" s="217" t="s">
        <v>136</v>
      </c>
    </row>
    <row r="938" s="12" customFormat="1">
      <c r="B938" s="223"/>
      <c r="D938" s="216" t="s">
        <v>146</v>
      </c>
      <c r="E938" s="224" t="s">
        <v>5</v>
      </c>
      <c r="F938" s="225" t="s">
        <v>1336</v>
      </c>
      <c r="H938" s="226">
        <v>72.161000000000001</v>
      </c>
      <c r="I938" s="227"/>
      <c r="L938" s="223"/>
      <c r="M938" s="228"/>
      <c r="N938" s="229"/>
      <c r="O938" s="229"/>
      <c r="P938" s="229"/>
      <c r="Q938" s="229"/>
      <c r="R938" s="229"/>
      <c r="S938" s="229"/>
      <c r="T938" s="230"/>
      <c r="AT938" s="224" t="s">
        <v>146</v>
      </c>
      <c r="AU938" s="224" t="s">
        <v>144</v>
      </c>
      <c r="AV938" s="12" t="s">
        <v>144</v>
      </c>
      <c r="AW938" s="12" t="s">
        <v>35</v>
      </c>
      <c r="AX938" s="12" t="s">
        <v>72</v>
      </c>
      <c r="AY938" s="224" t="s">
        <v>136</v>
      </c>
    </row>
    <row r="939" s="11" customFormat="1">
      <c r="B939" s="215"/>
      <c r="D939" s="216" t="s">
        <v>146</v>
      </c>
      <c r="E939" s="217" t="s">
        <v>5</v>
      </c>
      <c r="F939" s="218" t="s">
        <v>1337</v>
      </c>
      <c r="H939" s="217" t="s">
        <v>5</v>
      </c>
      <c r="I939" s="219"/>
      <c r="L939" s="215"/>
      <c r="M939" s="220"/>
      <c r="N939" s="221"/>
      <c r="O939" s="221"/>
      <c r="P939" s="221"/>
      <c r="Q939" s="221"/>
      <c r="R939" s="221"/>
      <c r="S939" s="221"/>
      <c r="T939" s="222"/>
      <c r="AT939" s="217" t="s">
        <v>146</v>
      </c>
      <c r="AU939" s="217" t="s">
        <v>144</v>
      </c>
      <c r="AV939" s="11" t="s">
        <v>17</v>
      </c>
      <c r="AW939" s="11" t="s">
        <v>35</v>
      </c>
      <c r="AX939" s="11" t="s">
        <v>72</v>
      </c>
      <c r="AY939" s="217" t="s">
        <v>136</v>
      </c>
    </row>
    <row r="940" s="12" customFormat="1">
      <c r="B940" s="223"/>
      <c r="D940" s="216" t="s">
        <v>146</v>
      </c>
      <c r="E940" s="224" t="s">
        <v>5</v>
      </c>
      <c r="F940" s="225" t="s">
        <v>1338</v>
      </c>
      <c r="H940" s="226">
        <v>26.600000000000001</v>
      </c>
      <c r="I940" s="227"/>
      <c r="L940" s="223"/>
      <c r="M940" s="228"/>
      <c r="N940" s="229"/>
      <c r="O940" s="229"/>
      <c r="P940" s="229"/>
      <c r="Q940" s="229"/>
      <c r="R940" s="229"/>
      <c r="S940" s="229"/>
      <c r="T940" s="230"/>
      <c r="AT940" s="224" t="s">
        <v>146</v>
      </c>
      <c r="AU940" s="224" t="s">
        <v>144</v>
      </c>
      <c r="AV940" s="12" t="s">
        <v>144</v>
      </c>
      <c r="AW940" s="12" t="s">
        <v>35</v>
      </c>
      <c r="AX940" s="12" t="s">
        <v>72</v>
      </c>
      <c r="AY940" s="224" t="s">
        <v>136</v>
      </c>
    </row>
    <row r="941" s="13" customFormat="1">
      <c r="B941" s="231"/>
      <c r="D941" s="216" t="s">
        <v>146</v>
      </c>
      <c r="E941" s="232" t="s">
        <v>5</v>
      </c>
      <c r="F941" s="233" t="s">
        <v>203</v>
      </c>
      <c r="H941" s="234">
        <v>98.760999999999996</v>
      </c>
      <c r="I941" s="235"/>
      <c r="L941" s="231"/>
      <c r="M941" s="236"/>
      <c r="N941" s="237"/>
      <c r="O941" s="237"/>
      <c r="P941" s="237"/>
      <c r="Q941" s="237"/>
      <c r="R941" s="237"/>
      <c r="S941" s="237"/>
      <c r="T941" s="238"/>
      <c r="AT941" s="232" t="s">
        <v>146</v>
      </c>
      <c r="AU941" s="232" t="s">
        <v>144</v>
      </c>
      <c r="AV941" s="13" t="s">
        <v>143</v>
      </c>
      <c r="AW941" s="13" t="s">
        <v>35</v>
      </c>
      <c r="AX941" s="13" t="s">
        <v>17</v>
      </c>
      <c r="AY941" s="232" t="s">
        <v>136</v>
      </c>
    </row>
    <row r="942" s="1" customFormat="1" ht="25.5" customHeight="1">
      <c r="B942" s="202"/>
      <c r="C942" s="203" t="s">
        <v>1374</v>
      </c>
      <c r="D942" s="203" t="s">
        <v>138</v>
      </c>
      <c r="E942" s="204" t="s">
        <v>1375</v>
      </c>
      <c r="F942" s="205" t="s">
        <v>1376</v>
      </c>
      <c r="G942" s="206" t="s">
        <v>207</v>
      </c>
      <c r="H942" s="207">
        <v>85.200000000000003</v>
      </c>
      <c r="I942" s="208"/>
      <c r="J942" s="209">
        <f>ROUND(I942*H942,2)</f>
        <v>0</v>
      </c>
      <c r="K942" s="205" t="s">
        <v>142</v>
      </c>
      <c r="L942" s="47"/>
      <c r="M942" s="210" t="s">
        <v>5</v>
      </c>
      <c r="N942" s="211" t="s">
        <v>44</v>
      </c>
      <c r="O942" s="48"/>
      <c r="P942" s="212">
        <f>O942*H942</f>
        <v>0</v>
      </c>
      <c r="Q942" s="212">
        <v>0.013429999999999999</v>
      </c>
      <c r="R942" s="212">
        <f>Q942*H942</f>
        <v>1.144236</v>
      </c>
      <c r="S942" s="212">
        <v>0</v>
      </c>
      <c r="T942" s="213">
        <f>S942*H942</f>
        <v>0</v>
      </c>
      <c r="AR942" s="25" t="s">
        <v>240</v>
      </c>
      <c r="AT942" s="25" t="s">
        <v>138</v>
      </c>
      <c r="AU942" s="25" t="s">
        <v>144</v>
      </c>
      <c r="AY942" s="25" t="s">
        <v>136</v>
      </c>
      <c r="BE942" s="214">
        <f>IF(N942="základní",J942,0)</f>
        <v>0</v>
      </c>
      <c r="BF942" s="214">
        <f>IF(N942="snížená",J942,0)</f>
        <v>0</v>
      </c>
      <c r="BG942" s="214">
        <f>IF(N942="zákl. přenesená",J942,0)</f>
        <v>0</v>
      </c>
      <c r="BH942" s="214">
        <f>IF(N942="sníž. přenesená",J942,0)</f>
        <v>0</v>
      </c>
      <c r="BI942" s="214">
        <f>IF(N942="nulová",J942,0)</f>
        <v>0</v>
      </c>
      <c r="BJ942" s="25" t="s">
        <v>144</v>
      </c>
      <c r="BK942" s="214">
        <f>ROUND(I942*H942,2)</f>
        <v>0</v>
      </c>
      <c r="BL942" s="25" t="s">
        <v>240</v>
      </c>
      <c r="BM942" s="25" t="s">
        <v>1377</v>
      </c>
    </row>
    <row r="943" s="11" customFormat="1">
      <c r="B943" s="215"/>
      <c r="D943" s="216" t="s">
        <v>146</v>
      </c>
      <c r="E943" s="217" t="s">
        <v>5</v>
      </c>
      <c r="F943" s="218" t="s">
        <v>1333</v>
      </c>
      <c r="H943" s="217" t="s">
        <v>5</v>
      </c>
      <c r="I943" s="219"/>
      <c r="L943" s="215"/>
      <c r="M943" s="220"/>
      <c r="N943" s="221"/>
      <c r="O943" s="221"/>
      <c r="P943" s="221"/>
      <c r="Q943" s="221"/>
      <c r="R943" s="221"/>
      <c r="S943" s="221"/>
      <c r="T943" s="222"/>
      <c r="AT943" s="217" t="s">
        <v>146</v>
      </c>
      <c r="AU943" s="217" t="s">
        <v>144</v>
      </c>
      <c r="AV943" s="11" t="s">
        <v>17</v>
      </c>
      <c r="AW943" s="11" t="s">
        <v>35</v>
      </c>
      <c r="AX943" s="11" t="s">
        <v>72</v>
      </c>
      <c r="AY943" s="217" t="s">
        <v>136</v>
      </c>
    </row>
    <row r="944" s="12" customFormat="1">
      <c r="B944" s="223"/>
      <c r="D944" s="216" t="s">
        <v>146</v>
      </c>
      <c r="E944" s="224" t="s">
        <v>5</v>
      </c>
      <c r="F944" s="225" t="s">
        <v>1334</v>
      </c>
      <c r="H944" s="226">
        <v>85.200000000000003</v>
      </c>
      <c r="I944" s="227"/>
      <c r="L944" s="223"/>
      <c r="M944" s="228"/>
      <c r="N944" s="229"/>
      <c r="O944" s="229"/>
      <c r="P944" s="229"/>
      <c r="Q944" s="229"/>
      <c r="R944" s="229"/>
      <c r="S944" s="229"/>
      <c r="T944" s="230"/>
      <c r="AT944" s="224" t="s">
        <v>146</v>
      </c>
      <c r="AU944" s="224" t="s">
        <v>144</v>
      </c>
      <c r="AV944" s="12" t="s">
        <v>144</v>
      </c>
      <c r="AW944" s="12" t="s">
        <v>35</v>
      </c>
      <c r="AX944" s="12" t="s">
        <v>17</v>
      </c>
      <c r="AY944" s="224" t="s">
        <v>136</v>
      </c>
    </row>
    <row r="945" s="1" customFormat="1" ht="25.5" customHeight="1">
      <c r="B945" s="202"/>
      <c r="C945" s="203" t="s">
        <v>1378</v>
      </c>
      <c r="D945" s="203" t="s">
        <v>138</v>
      </c>
      <c r="E945" s="204" t="s">
        <v>1379</v>
      </c>
      <c r="F945" s="205" t="s">
        <v>1380</v>
      </c>
      <c r="G945" s="206" t="s">
        <v>207</v>
      </c>
      <c r="H945" s="207">
        <v>46.646000000000001</v>
      </c>
      <c r="I945" s="208"/>
      <c r="J945" s="209">
        <f>ROUND(I945*H945,2)</f>
        <v>0</v>
      </c>
      <c r="K945" s="205" t="s">
        <v>142</v>
      </c>
      <c r="L945" s="47"/>
      <c r="M945" s="210" t="s">
        <v>5</v>
      </c>
      <c r="N945" s="211" t="s">
        <v>44</v>
      </c>
      <c r="O945" s="48"/>
      <c r="P945" s="212">
        <f>O945*H945</f>
        <v>0</v>
      </c>
      <c r="Q945" s="212">
        <v>0.0015100000000000001</v>
      </c>
      <c r="R945" s="212">
        <f>Q945*H945</f>
        <v>0.070435460000000005</v>
      </c>
      <c r="S945" s="212">
        <v>0</v>
      </c>
      <c r="T945" s="213">
        <f>S945*H945</f>
        <v>0</v>
      </c>
      <c r="AR945" s="25" t="s">
        <v>240</v>
      </c>
      <c r="AT945" s="25" t="s">
        <v>138</v>
      </c>
      <c r="AU945" s="25" t="s">
        <v>144</v>
      </c>
      <c r="AY945" s="25" t="s">
        <v>136</v>
      </c>
      <c r="BE945" s="214">
        <f>IF(N945="základní",J945,0)</f>
        <v>0</v>
      </c>
      <c r="BF945" s="214">
        <f>IF(N945="snížená",J945,0)</f>
        <v>0</v>
      </c>
      <c r="BG945" s="214">
        <f>IF(N945="zákl. přenesená",J945,0)</f>
        <v>0</v>
      </c>
      <c r="BH945" s="214">
        <f>IF(N945="sníž. přenesená",J945,0)</f>
        <v>0</v>
      </c>
      <c r="BI945" s="214">
        <f>IF(N945="nulová",J945,0)</f>
        <v>0</v>
      </c>
      <c r="BJ945" s="25" t="s">
        <v>144</v>
      </c>
      <c r="BK945" s="214">
        <f>ROUND(I945*H945,2)</f>
        <v>0</v>
      </c>
      <c r="BL945" s="25" t="s">
        <v>240</v>
      </c>
      <c r="BM945" s="25" t="s">
        <v>1381</v>
      </c>
    </row>
    <row r="946" s="12" customFormat="1">
      <c r="B946" s="223"/>
      <c r="D946" s="216" t="s">
        <v>146</v>
      </c>
      <c r="E946" s="224" t="s">
        <v>5</v>
      </c>
      <c r="F946" s="225" t="s">
        <v>1256</v>
      </c>
      <c r="H946" s="226">
        <v>31.446000000000002</v>
      </c>
      <c r="I946" s="227"/>
      <c r="L946" s="223"/>
      <c r="M946" s="228"/>
      <c r="N946" s="229"/>
      <c r="O946" s="229"/>
      <c r="P946" s="229"/>
      <c r="Q946" s="229"/>
      <c r="R946" s="229"/>
      <c r="S946" s="229"/>
      <c r="T946" s="230"/>
      <c r="AT946" s="224" t="s">
        <v>146</v>
      </c>
      <c r="AU946" s="224" t="s">
        <v>144</v>
      </c>
      <c r="AV946" s="12" t="s">
        <v>144</v>
      </c>
      <c r="AW946" s="12" t="s">
        <v>35</v>
      </c>
      <c r="AX946" s="12" t="s">
        <v>72</v>
      </c>
      <c r="AY946" s="224" t="s">
        <v>136</v>
      </c>
    </row>
    <row r="947" s="11" customFormat="1">
      <c r="B947" s="215"/>
      <c r="D947" s="216" t="s">
        <v>146</v>
      </c>
      <c r="E947" s="217" t="s">
        <v>5</v>
      </c>
      <c r="F947" s="218" t="s">
        <v>1257</v>
      </c>
      <c r="H947" s="217" t="s">
        <v>5</v>
      </c>
      <c r="I947" s="219"/>
      <c r="L947" s="215"/>
      <c r="M947" s="220"/>
      <c r="N947" s="221"/>
      <c r="O947" s="221"/>
      <c r="P947" s="221"/>
      <c r="Q947" s="221"/>
      <c r="R947" s="221"/>
      <c r="S947" s="221"/>
      <c r="T947" s="222"/>
      <c r="AT947" s="217" t="s">
        <v>146</v>
      </c>
      <c r="AU947" s="217" t="s">
        <v>144</v>
      </c>
      <c r="AV947" s="11" t="s">
        <v>17</v>
      </c>
      <c r="AW947" s="11" t="s">
        <v>35</v>
      </c>
      <c r="AX947" s="11" t="s">
        <v>72</v>
      </c>
      <c r="AY947" s="217" t="s">
        <v>136</v>
      </c>
    </row>
    <row r="948" s="12" customFormat="1">
      <c r="B948" s="223"/>
      <c r="D948" s="216" t="s">
        <v>146</v>
      </c>
      <c r="E948" s="224" t="s">
        <v>5</v>
      </c>
      <c r="F948" s="225" t="s">
        <v>1258</v>
      </c>
      <c r="H948" s="226">
        <v>15.199999999999999</v>
      </c>
      <c r="I948" s="227"/>
      <c r="L948" s="223"/>
      <c r="M948" s="228"/>
      <c r="N948" s="229"/>
      <c r="O948" s="229"/>
      <c r="P948" s="229"/>
      <c r="Q948" s="229"/>
      <c r="R948" s="229"/>
      <c r="S948" s="229"/>
      <c r="T948" s="230"/>
      <c r="AT948" s="224" t="s">
        <v>146</v>
      </c>
      <c r="AU948" s="224" t="s">
        <v>144</v>
      </c>
      <c r="AV948" s="12" t="s">
        <v>144</v>
      </c>
      <c r="AW948" s="12" t="s">
        <v>35</v>
      </c>
      <c r="AX948" s="12" t="s">
        <v>72</v>
      </c>
      <c r="AY948" s="224" t="s">
        <v>136</v>
      </c>
    </row>
    <row r="949" s="13" customFormat="1">
      <c r="B949" s="231"/>
      <c r="D949" s="216" t="s">
        <v>146</v>
      </c>
      <c r="E949" s="232" t="s">
        <v>5</v>
      </c>
      <c r="F949" s="233" t="s">
        <v>203</v>
      </c>
      <c r="H949" s="234">
        <v>46.646000000000001</v>
      </c>
      <c r="I949" s="235"/>
      <c r="L949" s="231"/>
      <c r="M949" s="236"/>
      <c r="N949" s="237"/>
      <c r="O949" s="237"/>
      <c r="P949" s="237"/>
      <c r="Q949" s="237"/>
      <c r="R949" s="237"/>
      <c r="S949" s="237"/>
      <c r="T949" s="238"/>
      <c r="AT949" s="232" t="s">
        <v>146</v>
      </c>
      <c r="AU949" s="232" t="s">
        <v>144</v>
      </c>
      <c r="AV949" s="13" t="s">
        <v>143</v>
      </c>
      <c r="AW949" s="13" t="s">
        <v>35</v>
      </c>
      <c r="AX949" s="13" t="s">
        <v>17</v>
      </c>
      <c r="AY949" s="232" t="s">
        <v>136</v>
      </c>
    </row>
    <row r="950" s="1" customFormat="1" ht="25.5" customHeight="1">
      <c r="B950" s="202"/>
      <c r="C950" s="203" t="s">
        <v>1382</v>
      </c>
      <c r="D950" s="203" t="s">
        <v>138</v>
      </c>
      <c r="E950" s="204" t="s">
        <v>1383</v>
      </c>
      <c r="F950" s="205" t="s">
        <v>1384</v>
      </c>
      <c r="G950" s="206" t="s">
        <v>141</v>
      </c>
      <c r="H950" s="207">
        <v>378.97199999999998</v>
      </c>
      <c r="I950" s="208"/>
      <c r="J950" s="209">
        <f>ROUND(I950*H950,2)</f>
        <v>0</v>
      </c>
      <c r="K950" s="205" t="s">
        <v>142</v>
      </c>
      <c r="L950" s="47"/>
      <c r="M950" s="210" t="s">
        <v>5</v>
      </c>
      <c r="N950" s="211" t="s">
        <v>44</v>
      </c>
      <c r="O950" s="48"/>
      <c r="P950" s="212">
        <f>O950*H950</f>
        <v>0</v>
      </c>
      <c r="Q950" s="212">
        <v>9.0000000000000006E-05</v>
      </c>
      <c r="R950" s="212">
        <f>Q950*H950</f>
        <v>0.034107480000000003</v>
      </c>
      <c r="S950" s="212">
        <v>0</v>
      </c>
      <c r="T950" s="213">
        <f>S950*H950</f>
        <v>0</v>
      </c>
      <c r="AR950" s="25" t="s">
        <v>240</v>
      </c>
      <c r="AT950" s="25" t="s">
        <v>138</v>
      </c>
      <c r="AU950" s="25" t="s">
        <v>144</v>
      </c>
      <c r="AY950" s="25" t="s">
        <v>136</v>
      </c>
      <c r="BE950" s="214">
        <f>IF(N950="základní",J950,0)</f>
        <v>0</v>
      </c>
      <c r="BF950" s="214">
        <f>IF(N950="snížená",J950,0)</f>
        <v>0</v>
      </c>
      <c r="BG950" s="214">
        <f>IF(N950="zákl. přenesená",J950,0)</f>
        <v>0</v>
      </c>
      <c r="BH950" s="214">
        <f>IF(N950="sníž. přenesená",J950,0)</f>
        <v>0</v>
      </c>
      <c r="BI950" s="214">
        <f>IF(N950="nulová",J950,0)</f>
        <v>0</v>
      </c>
      <c r="BJ950" s="25" t="s">
        <v>144</v>
      </c>
      <c r="BK950" s="214">
        <f>ROUND(I950*H950,2)</f>
        <v>0</v>
      </c>
      <c r="BL950" s="25" t="s">
        <v>240</v>
      </c>
      <c r="BM950" s="25" t="s">
        <v>1385</v>
      </c>
    </row>
    <row r="951" s="11" customFormat="1">
      <c r="B951" s="215"/>
      <c r="D951" s="216" t="s">
        <v>146</v>
      </c>
      <c r="E951" s="217" t="s">
        <v>5</v>
      </c>
      <c r="F951" s="218" t="s">
        <v>854</v>
      </c>
      <c r="H951" s="217" t="s">
        <v>5</v>
      </c>
      <c r="I951" s="219"/>
      <c r="L951" s="215"/>
      <c r="M951" s="220"/>
      <c r="N951" s="221"/>
      <c r="O951" s="221"/>
      <c r="P951" s="221"/>
      <c r="Q951" s="221"/>
      <c r="R951" s="221"/>
      <c r="S951" s="221"/>
      <c r="T951" s="222"/>
      <c r="AT951" s="217" t="s">
        <v>146</v>
      </c>
      <c r="AU951" s="217" t="s">
        <v>144</v>
      </c>
      <c r="AV951" s="11" t="s">
        <v>17</v>
      </c>
      <c r="AW951" s="11" t="s">
        <v>35</v>
      </c>
      <c r="AX951" s="11" t="s">
        <v>72</v>
      </c>
      <c r="AY951" s="217" t="s">
        <v>136</v>
      </c>
    </row>
    <row r="952" s="12" customFormat="1">
      <c r="B952" s="223"/>
      <c r="D952" s="216" t="s">
        <v>146</v>
      </c>
      <c r="E952" s="224" t="s">
        <v>5</v>
      </c>
      <c r="F952" s="225" t="s">
        <v>1072</v>
      </c>
      <c r="H952" s="226">
        <v>416.10000000000002</v>
      </c>
      <c r="I952" s="227"/>
      <c r="L952" s="223"/>
      <c r="M952" s="228"/>
      <c r="N952" s="229"/>
      <c r="O952" s="229"/>
      <c r="P952" s="229"/>
      <c r="Q952" s="229"/>
      <c r="R952" s="229"/>
      <c r="S952" s="229"/>
      <c r="T952" s="230"/>
      <c r="AT952" s="224" t="s">
        <v>146</v>
      </c>
      <c r="AU952" s="224" t="s">
        <v>144</v>
      </c>
      <c r="AV952" s="12" t="s">
        <v>144</v>
      </c>
      <c r="AW952" s="12" t="s">
        <v>35</v>
      </c>
      <c r="AX952" s="12" t="s">
        <v>72</v>
      </c>
      <c r="AY952" s="224" t="s">
        <v>136</v>
      </c>
    </row>
    <row r="953" s="11" customFormat="1">
      <c r="B953" s="215"/>
      <c r="D953" s="216" t="s">
        <v>146</v>
      </c>
      <c r="E953" s="217" t="s">
        <v>5</v>
      </c>
      <c r="F953" s="218" t="s">
        <v>856</v>
      </c>
      <c r="H953" s="217" t="s">
        <v>5</v>
      </c>
      <c r="I953" s="219"/>
      <c r="L953" s="215"/>
      <c r="M953" s="220"/>
      <c r="N953" s="221"/>
      <c r="O953" s="221"/>
      <c r="P953" s="221"/>
      <c r="Q953" s="221"/>
      <c r="R953" s="221"/>
      <c r="S953" s="221"/>
      <c r="T953" s="222"/>
      <c r="AT953" s="217" t="s">
        <v>146</v>
      </c>
      <c r="AU953" s="217" t="s">
        <v>144</v>
      </c>
      <c r="AV953" s="11" t="s">
        <v>17</v>
      </c>
      <c r="AW953" s="11" t="s">
        <v>35</v>
      </c>
      <c r="AX953" s="11" t="s">
        <v>72</v>
      </c>
      <c r="AY953" s="217" t="s">
        <v>136</v>
      </c>
    </row>
    <row r="954" s="12" customFormat="1">
      <c r="B954" s="223"/>
      <c r="D954" s="216" t="s">
        <v>146</v>
      </c>
      <c r="E954" s="224" t="s">
        <v>5</v>
      </c>
      <c r="F954" s="225" t="s">
        <v>1073</v>
      </c>
      <c r="H954" s="226">
        <v>-37.128</v>
      </c>
      <c r="I954" s="227"/>
      <c r="L954" s="223"/>
      <c r="M954" s="228"/>
      <c r="N954" s="229"/>
      <c r="O954" s="229"/>
      <c r="P954" s="229"/>
      <c r="Q954" s="229"/>
      <c r="R954" s="229"/>
      <c r="S954" s="229"/>
      <c r="T954" s="230"/>
      <c r="AT954" s="224" t="s">
        <v>146</v>
      </c>
      <c r="AU954" s="224" t="s">
        <v>144</v>
      </c>
      <c r="AV954" s="12" t="s">
        <v>144</v>
      </c>
      <c r="AW954" s="12" t="s">
        <v>35</v>
      </c>
      <c r="AX954" s="12" t="s">
        <v>72</v>
      </c>
      <c r="AY954" s="224" t="s">
        <v>136</v>
      </c>
    </row>
    <row r="955" s="13" customFormat="1">
      <c r="B955" s="231"/>
      <c r="D955" s="216" t="s">
        <v>146</v>
      </c>
      <c r="E955" s="232" t="s">
        <v>5</v>
      </c>
      <c r="F955" s="233" t="s">
        <v>203</v>
      </c>
      <c r="H955" s="234">
        <v>378.97199999999998</v>
      </c>
      <c r="I955" s="235"/>
      <c r="L955" s="231"/>
      <c r="M955" s="236"/>
      <c r="N955" s="237"/>
      <c r="O955" s="237"/>
      <c r="P955" s="237"/>
      <c r="Q955" s="237"/>
      <c r="R955" s="237"/>
      <c r="S955" s="237"/>
      <c r="T955" s="238"/>
      <c r="AT955" s="232" t="s">
        <v>146</v>
      </c>
      <c r="AU955" s="232" t="s">
        <v>144</v>
      </c>
      <c r="AV955" s="13" t="s">
        <v>143</v>
      </c>
      <c r="AW955" s="13" t="s">
        <v>35</v>
      </c>
      <c r="AX955" s="13" t="s">
        <v>17</v>
      </c>
      <c r="AY955" s="232" t="s">
        <v>136</v>
      </c>
    </row>
    <row r="956" s="1" customFormat="1" ht="25.5" customHeight="1">
      <c r="B956" s="202"/>
      <c r="C956" s="203" t="s">
        <v>1386</v>
      </c>
      <c r="D956" s="203" t="s">
        <v>138</v>
      </c>
      <c r="E956" s="204" t="s">
        <v>1387</v>
      </c>
      <c r="F956" s="205" t="s">
        <v>1388</v>
      </c>
      <c r="G956" s="206" t="s">
        <v>141</v>
      </c>
      <c r="H956" s="207">
        <v>999.07000000000005</v>
      </c>
      <c r="I956" s="208"/>
      <c r="J956" s="209">
        <f>ROUND(I956*H956,2)</f>
        <v>0</v>
      </c>
      <c r="K956" s="205" t="s">
        <v>142</v>
      </c>
      <c r="L956" s="47"/>
      <c r="M956" s="210" t="s">
        <v>5</v>
      </c>
      <c r="N956" s="211" t="s">
        <v>44</v>
      </c>
      <c r="O956" s="48"/>
      <c r="P956" s="212">
        <f>O956*H956</f>
        <v>0</v>
      </c>
      <c r="Q956" s="212">
        <v>0</v>
      </c>
      <c r="R956" s="212">
        <f>Q956*H956</f>
        <v>0</v>
      </c>
      <c r="S956" s="212">
        <v>0</v>
      </c>
      <c r="T956" s="213">
        <f>S956*H956</f>
        <v>0</v>
      </c>
      <c r="AR956" s="25" t="s">
        <v>240</v>
      </c>
      <c r="AT956" s="25" t="s">
        <v>138</v>
      </c>
      <c r="AU956" s="25" t="s">
        <v>144</v>
      </c>
      <c r="AY956" s="25" t="s">
        <v>136</v>
      </c>
      <c r="BE956" s="214">
        <f>IF(N956="základní",J956,0)</f>
        <v>0</v>
      </c>
      <c r="BF956" s="214">
        <f>IF(N956="snížená",J956,0)</f>
        <v>0</v>
      </c>
      <c r="BG956" s="214">
        <f>IF(N956="zákl. přenesená",J956,0)</f>
        <v>0</v>
      </c>
      <c r="BH956" s="214">
        <f>IF(N956="sníž. přenesená",J956,0)</f>
        <v>0</v>
      </c>
      <c r="BI956" s="214">
        <f>IF(N956="nulová",J956,0)</f>
        <v>0</v>
      </c>
      <c r="BJ956" s="25" t="s">
        <v>144</v>
      </c>
      <c r="BK956" s="214">
        <f>ROUND(I956*H956,2)</f>
        <v>0</v>
      </c>
      <c r="BL956" s="25" t="s">
        <v>240</v>
      </c>
      <c r="BM956" s="25" t="s">
        <v>1389</v>
      </c>
    </row>
    <row r="957" s="11" customFormat="1">
      <c r="B957" s="215"/>
      <c r="D957" s="216" t="s">
        <v>146</v>
      </c>
      <c r="E957" s="217" t="s">
        <v>5</v>
      </c>
      <c r="F957" s="218" t="s">
        <v>854</v>
      </c>
      <c r="H957" s="217" t="s">
        <v>5</v>
      </c>
      <c r="I957" s="219"/>
      <c r="L957" s="215"/>
      <c r="M957" s="220"/>
      <c r="N957" s="221"/>
      <c r="O957" s="221"/>
      <c r="P957" s="221"/>
      <c r="Q957" s="221"/>
      <c r="R957" s="221"/>
      <c r="S957" s="221"/>
      <c r="T957" s="222"/>
      <c r="AT957" s="217" t="s">
        <v>146</v>
      </c>
      <c r="AU957" s="217" t="s">
        <v>144</v>
      </c>
      <c r="AV957" s="11" t="s">
        <v>17</v>
      </c>
      <c r="AW957" s="11" t="s">
        <v>35</v>
      </c>
      <c r="AX957" s="11" t="s">
        <v>72</v>
      </c>
      <c r="AY957" s="217" t="s">
        <v>136</v>
      </c>
    </row>
    <row r="958" s="12" customFormat="1">
      <c r="B958" s="223"/>
      <c r="D958" s="216" t="s">
        <v>146</v>
      </c>
      <c r="E958" s="224" t="s">
        <v>5</v>
      </c>
      <c r="F958" s="225" t="s">
        <v>1072</v>
      </c>
      <c r="H958" s="226">
        <v>416.10000000000002</v>
      </c>
      <c r="I958" s="227"/>
      <c r="L958" s="223"/>
      <c r="M958" s="228"/>
      <c r="N958" s="229"/>
      <c r="O958" s="229"/>
      <c r="P958" s="229"/>
      <c r="Q958" s="229"/>
      <c r="R958" s="229"/>
      <c r="S958" s="229"/>
      <c r="T958" s="230"/>
      <c r="AT958" s="224" t="s">
        <v>146</v>
      </c>
      <c r="AU958" s="224" t="s">
        <v>144</v>
      </c>
      <c r="AV958" s="12" t="s">
        <v>144</v>
      </c>
      <c r="AW958" s="12" t="s">
        <v>35</v>
      </c>
      <c r="AX958" s="12" t="s">
        <v>72</v>
      </c>
      <c r="AY958" s="224" t="s">
        <v>136</v>
      </c>
    </row>
    <row r="959" s="11" customFormat="1">
      <c r="B959" s="215"/>
      <c r="D959" s="216" t="s">
        <v>146</v>
      </c>
      <c r="E959" s="217" t="s">
        <v>5</v>
      </c>
      <c r="F959" s="218" t="s">
        <v>856</v>
      </c>
      <c r="H959" s="217" t="s">
        <v>5</v>
      </c>
      <c r="I959" s="219"/>
      <c r="L959" s="215"/>
      <c r="M959" s="220"/>
      <c r="N959" s="221"/>
      <c r="O959" s="221"/>
      <c r="P959" s="221"/>
      <c r="Q959" s="221"/>
      <c r="R959" s="221"/>
      <c r="S959" s="221"/>
      <c r="T959" s="222"/>
      <c r="AT959" s="217" t="s">
        <v>146</v>
      </c>
      <c r="AU959" s="217" t="s">
        <v>144</v>
      </c>
      <c r="AV959" s="11" t="s">
        <v>17</v>
      </c>
      <c r="AW959" s="11" t="s">
        <v>35</v>
      </c>
      <c r="AX959" s="11" t="s">
        <v>72</v>
      </c>
      <c r="AY959" s="217" t="s">
        <v>136</v>
      </c>
    </row>
    <row r="960" s="12" customFormat="1">
      <c r="B960" s="223"/>
      <c r="D960" s="216" t="s">
        <v>146</v>
      </c>
      <c r="E960" s="224" t="s">
        <v>5</v>
      </c>
      <c r="F960" s="225" t="s">
        <v>1073</v>
      </c>
      <c r="H960" s="226">
        <v>-37.128</v>
      </c>
      <c r="I960" s="227"/>
      <c r="L960" s="223"/>
      <c r="M960" s="228"/>
      <c r="N960" s="229"/>
      <c r="O960" s="229"/>
      <c r="P960" s="229"/>
      <c r="Q960" s="229"/>
      <c r="R960" s="229"/>
      <c r="S960" s="229"/>
      <c r="T960" s="230"/>
      <c r="AT960" s="224" t="s">
        <v>146</v>
      </c>
      <c r="AU960" s="224" t="s">
        <v>144</v>
      </c>
      <c r="AV960" s="12" t="s">
        <v>144</v>
      </c>
      <c r="AW960" s="12" t="s">
        <v>35</v>
      </c>
      <c r="AX960" s="12" t="s">
        <v>72</v>
      </c>
      <c r="AY960" s="224" t="s">
        <v>136</v>
      </c>
    </row>
    <row r="961" s="11" customFormat="1">
      <c r="B961" s="215"/>
      <c r="D961" s="216" t="s">
        <v>146</v>
      </c>
      <c r="E961" s="217" t="s">
        <v>5</v>
      </c>
      <c r="F961" s="218" t="s">
        <v>1074</v>
      </c>
      <c r="H961" s="217" t="s">
        <v>5</v>
      </c>
      <c r="I961" s="219"/>
      <c r="L961" s="215"/>
      <c r="M961" s="220"/>
      <c r="N961" s="221"/>
      <c r="O961" s="221"/>
      <c r="P961" s="221"/>
      <c r="Q961" s="221"/>
      <c r="R961" s="221"/>
      <c r="S961" s="221"/>
      <c r="T961" s="222"/>
      <c r="AT961" s="217" t="s">
        <v>146</v>
      </c>
      <c r="AU961" s="217" t="s">
        <v>144</v>
      </c>
      <c r="AV961" s="11" t="s">
        <v>17</v>
      </c>
      <c r="AW961" s="11" t="s">
        <v>35</v>
      </c>
      <c r="AX961" s="11" t="s">
        <v>72</v>
      </c>
      <c r="AY961" s="217" t="s">
        <v>136</v>
      </c>
    </row>
    <row r="962" s="12" customFormat="1">
      <c r="B962" s="223"/>
      <c r="D962" s="216" t="s">
        <v>146</v>
      </c>
      <c r="E962" s="224" t="s">
        <v>5</v>
      </c>
      <c r="F962" s="225" t="s">
        <v>1075</v>
      </c>
      <c r="H962" s="226">
        <v>620.09799999999996</v>
      </c>
      <c r="I962" s="227"/>
      <c r="L962" s="223"/>
      <c r="M962" s="228"/>
      <c r="N962" s="229"/>
      <c r="O962" s="229"/>
      <c r="P962" s="229"/>
      <c r="Q962" s="229"/>
      <c r="R962" s="229"/>
      <c r="S962" s="229"/>
      <c r="T962" s="230"/>
      <c r="AT962" s="224" t="s">
        <v>146</v>
      </c>
      <c r="AU962" s="224" t="s">
        <v>144</v>
      </c>
      <c r="AV962" s="12" t="s">
        <v>144</v>
      </c>
      <c r="AW962" s="12" t="s">
        <v>35</v>
      </c>
      <c r="AX962" s="12" t="s">
        <v>72</v>
      </c>
      <c r="AY962" s="224" t="s">
        <v>136</v>
      </c>
    </row>
    <row r="963" s="13" customFormat="1">
      <c r="B963" s="231"/>
      <c r="D963" s="216" t="s">
        <v>146</v>
      </c>
      <c r="E963" s="232" t="s">
        <v>5</v>
      </c>
      <c r="F963" s="233" t="s">
        <v>203</v>
      </c>
      <c r="H963" s="234">
        <v>999.07000000000005</v>
      </c>
      <c r="I963" s="235"/>
      <c r="L963" s="231"/>
      <c r="M963" s="236"/>
      <c r="N963" s="237"/>
      <c r="O963" s="237"/>
      <c r="P963" s="237"/>
      <c r="Q963" s="237"/>
      <c r="R963" s="237"/>
      <c r="S963" s="237"/>
      <c r="T963" s="238"/>
      <c r="AT963" s="232" t="s">
        <v>146</v>
      </c>
      <c r="AU963" s="232" t="s">
        <v>144</v>
      </c>
      <c r="AV963" s="13" t="s">
        <v>143</v>
      </c>
      <c r="AW963" s="13" t="s">
        <v>35</v>
      </c>
      <c r="AX963" s="13" t="s">
        <v>17</v>
      </c>
      <c r="AY963" s="232" t="s">
        <v>136</v>
      </c>
    </row>
    <row r="964" s="1" customFormat="1" ht="25.5" customHeight="1">
      <c r="B964" s="202"/>
      <c r="C964" s="239" t="s">
        <v>1390</v>
      </c>
      <c r="D964" s="239" t="s">
        <v>216</v>
      </c>
      <c r="E964" s="240" t="s">
        <v>1391</v>
      </c>
      <c r="F964" s="241" t="s">
        <v>1392</v>
      </c>
      <c r="G964" s="242" t="s">
        <v>141</v>
      </c>
      <c r="H964" s="243">
        <v>1098.9770000000001</v>
      </c>
      <c r="I964" s="244"/>
      <c r="J964" s="245">
        <f>ROUND(I964*H964,2)</f>
        <v>0</v>
      </c>
      <c r="K964" s="241" t="s">
        <v>142</v>
      </c>
      <c r="L964" s="246"/>
      <c r="M964" s="247" t="s">
        <v>5</v>
      </c>
      <c r="N964" s="248" t="s">
        <v>44</v>
      </c>
      <c r="O964" s="48"/>
      <c r="P964" s="212">
        <f>O964*H964</f>
        <v>0</v>
      </c>
      <c r="Q964" s="212">
        <v>0.00012</v>
      </c>
      <c r="R964" s="212">
        <f>Q964*H964</f>
        <v>0.13187724000000001</v>
      </c>
      <c r="S964" s="212">
        <v>0</v>
      </c>
      <c r="T964" s="213">
        <f>S964*H964</f>
        <v>0</v>
      </c>
      <c r="AR964" s="25" t="s">
        <v>328</v>
      </c>
      <c r="AT964" s="25" t="s">
        <v>216</v>
      </c>
      <c r="AU964" s="25" t="s">
        <v>144</v>
      </c>
      <c r="AY964" s="25" t="s">
        <v>136</v>
      </c>
      <c r="BE964" s="214">
        <f>IF(N964="základní",J964,0)</f>
        <v>0</v>
      </c>
      <c r="BF964" s="214">
        <f>IF(N964="snížená",J964,0)</f>
        <v>0</v>
      </c>
      <c r="BG964" s="214">
        <f>IF(N964="zákl. přenesená",J964,0)</f>
        <v>0</v>
      </c>
      <c r="BH964" s="214">
        <f>IF(N964="sníž. přenesená",J964,0)</f>
        <v>0</v>
      </c>
      <c r="BI964" s="214">
        <f>IF(N964="nulová",J964,0)</f>
        <v>0</v>
      </c>
      <c r="BJ964" s="25" t="s">
        <v>144</v>
      </c>
      <c r="BK964" s="214">
        <f>ROUND(I964*H964,2)</f>
        <v>0</v>
      </c>
      <c r="BL964" s="25" t="s">
        <v>240</v>
      </c>
      <c r="BM964" s="25" t="s">
        <v>1393</v>
      </c>
    </row>
    <row r="965" s="12" customFormat="1">
      <c r="B965" s="223"/>
      <c r="D965" s="216" t="s">
        <v>146</v>
      </c>
      <c r="F965" s="225" t="s">
        <v>1394</v>
      </c>
      <c r="H965" s="226">
        <v>1098.9770000000001</v>
      </c>
      <c r="I965" s="227"/>
      <c r="L965" s="223"/>
      <c r="M965" s="228"/>
      <c r="N965" s="229"/>
      <c r="O965" s="229"/>
      <c r="P965" s="229"/>
      <c r="Q965" s="229"/>
      <c r="R965" s="229"/>
      <c r="S965" s="229"/>
      <c r="T965" s="230"/>
      <c r="AT965" s="224" t="s">
        <v>146</v>
      </c>
      <c r="AU965" s="224" t="s">
        <v>144</v>
      </c>
      <c r="AV965" s="12" t="s">
        <v>144</v>
      </c>
      <c r="AW965" s="12" t="s">
        <v>6</v>
      </c>
      <c r="AX965" s="12" t="s">
        <v>17</v>
      </c>
      <c r="AY965" s="224" t="s">
        <v>136</v>
      </c>
    </row>
    <row r="966" s="1" customFormat="1" ht="16.5" customHeight="1">
      <c r="B966" s="202"/>
      <c r="C966" s="203" t="s">
        <v>1395</v>
      </c>
      <c r="D966" s="203" t="s">
        <v>138</v>
      </c>
      <c r="E966" s="204" t="s">
        <v>1396</v>
      </c>
      <c r="F966" s="205" t="s">
        <v>1397</v>
      </c>
      <c r="G966" s="206" t="s">
        <v>141</v>
      </c>
      <c r="H966" s="207">
        <v>620.09799999999996</v>
      </c>
      <c r="I966" s="208"/>
      <c r="J966" s="209">
        <f>ROUND(I966*H966,2)</f>
        <v>0</v>
      </c>
      <c r="K966" s="205" t="s">
        <v>142</v>
      </c>
      <c r="L966" s="47"/>
      <c r="M966" s="210" t="s">
        <v>5</v>
      </c>
      <c r="N966" s="211" t="s">
        <v>44</v>
      </c>
      <c r="O966" s="48"/>
      <c r="P966" s="212">
        <f>O966*H966</f>
        <v>0</v>
      </c>
      <c r="Q966" s="212">
        <v>0</v>
      </c>
      <c r="R966" s="212">
        <f>Q966*H966</f>
        <v>0</v>
      </c>
      <c r="S966" s="212">
        <v>0.00012999999999999999</v>
      </c>
      <c r="T966" s="213">
        <f>S966*H966</f>
        <v>0.080612739999999988</v>
      </c>
      <c r="AR966" s="25" t="s">
        <v>240</v>
      </c>
      <c r="AT966" s="25" t="s">
        <v>138</v>
      </c>
      <c r="AU966" s="25" t="s">
        <v>144</v>
      </c>
      <c r="AY966" s="25" t="s">
        <v>136</v>
      </c>
      <c r="BE966" s="214">
        <f>IF(N966="základní",J966,0)</f>
        <v>0</v>
      </c>
      <c r="BF966" s="214">
        <f>IF(N966="snížená",J966,0)</f>
        <v>0</v>
      </c>
      <c r="BG966" s="214">
        <f>IF(N966="zákl. přenesená",J966,0)</f>
        <v>0</v>
      </c>
      <c r="BH966" s="214">
        <f>IF(N966="sníž. přenesená",J966,0)</f>
        <v>0</v>
      </c>
      <c r="BI966" s="214">
        <f>IF(N966="nulová",J966,0)</f>
        <v>0</v>
      </c>
      <c r="BJ966" s="25" t="s">
        <v>144</v>
      </c>
      <c r="BK966" s="214">
        <f>ROUND(I966*H966,2)</f>
        <v>0</v>
      </c>
      <c r="BL966" s="25" t="s">
        <v>240</v>
      </c>
      <c r="BM966" s="25" t="s">
        <v>1398</v>
      </c>
    </row>
    <row r="967" s="11" customFormat="1">
      <c r="B967" s="215"/>
      <c r="D967" s="216" t="s">
        <v>146</v>
      </c>
      <c r="E967" s="217" t="s">
        <v>5</v>
      </c>
      <c r="F967" s="218" t="s">
        <v>1074</v>
      </c>
      <c r="H967" s="217" t="s">
        <v>5</v>
      </c>
      <c r="I967" s="219"/>
      <c r="L967" s="215"/>
      <c r="M967" s="220"/>
      <c r="N967" s="221"/>
      <c r="O967" s="221"/>
      <c r="P967" s="221"/>
      <c r="Q967" s="221"/>
      <c r="R967" s="221"/>
      <c r="S967" s="221"/>
      <c r="T967" s="222"/>
      <c r="AT967" s="217" t="s">
        <v>146</v>
      </c>
      <c r="AU967" s="217" t="s">
        <v>144</v>
      </c>
      <c r="AV967" s="11" t="s">
        <v>17</v>
      </c>
      <c r="AW967" s="11" t="s">
        <v>35</v>
      </c>
      <c r="AX967" s="11" t="s">
        <v>72</v>
      </c>
      <c r="AY967" s="217" t="s">
        <v>136</v>
      </c>
    </row>
    <row r="968" s="12" customFormat="1">
      <c r="B968" s="223"/>
      <c r="D968" s="216" t="s">
        <v>146</v>
      </c>
      <c r="E968" s="224" t="s">
        <v>5</v>
      </c>
      <c r="F968" s="225" t="s">
        <v>1075</v>
      </c>
      <c r="H968" s="226">
        <v>620.09799999999996</v>
      </c>
      <c r="I968" s="227"/>
      <c r="L968" s="223"/>
      <c r="M968" s="228"/>
      <c r="N968" s="229"/>
      <c r="O968" s="229"/>
      <c r="P968" s="229"/>
      <c r="Q968" s="229"/>
      <c r="R968" s="229"/>
      <c r="S968" s="229"/>
      <c r="T968" s="230"/>
      <c r="AT968" s="224" t="s">
        <v>146</v>
      </c>
      <c r="AU968" s="224" t="s">
        <v>144</v>
      </c>
      <c r="AV968" s="12" t="s">
        <v>144</v>
      </c>
      <c r="AW968" s="12" t="s">
        <v>35</v>
      </c>
      <c r="AX968" s="12" t="s">
        <v>17</v>
      </c>
      <c r="AY968" s="224" t="s">
        <v>136</v>
      </c>
    </row>
    <row r="969" s="1" customFormat="1" ht="16.5" customHeight="1">
      <c r="B969" s="202"/>
      <c r="C969" s="203" t="s">
        <v>1399</v>
      </c>
      <c r="D969" s="203" t="s">
        <v>138</v>
      </c>
      <c r="E969" s="204" t="s">
        <v>1400</v>
      </c>
      <c r="F969" s="205" t="s">
        <v>1401</v>
      </c>
      <c r="G969" s="206" t="s">
        <v>141</v>
      </c>
      <c r="H969" s="207">
        <v>378.97199999999998</v>
      </c>
      <c r="I969" s="208"/>
      <c r="J969" s="209">
        <f>ROUND(I969*H969,2)</f>
        <v>0</v>
      </c>
      <c r="K969" s="205" t="s">
        <v>142</v>
      </c>
      <c r="L969" s="47"/>
      <c r="M969" s="210" t="s">
        <v>5</v>
      </c>
      <c r="N969" s="211" t="s">
        <v>44</v>
      </c>
      <c r="O969" s="48"/>
      <c r="P969" s="212">
        <f>O969*H969</f>
        <v>0</v>
      </c>
      <c r="Q969" s="212">
        <v>0</v>
      </c>
      <c r="R969" s="212">
        <f>Q969*H969</f>
        <v>0</v>
      </c>
      <c r="S969" s="212">
        <v>0.00012999999999999999</v>
      </c>
      <c r="T969" s="213">
        <f>S969*H969</f>
        <v>0.049266359999999995</v>
      </c>
      <c r="AR969" s="25" t="s">
        <v>240</v>
      </c>
      <c r="AT969" s="25" t="s">
        <v>138</v>
      </c>
      <c r="AU969" s="25" t="s">
        <v>144</v>
      </c>
      <c r="AY969" s="25" t="s">
        <v>136</v>
      </c>
      <c r="BE969" s="214">
        <f>IF(N969="základní",J969,0)</f>
        <v>0</v>
      </c>
      <c r="BF969" s="214">
        <f>IF(N969="snížená",J969,0)</f>
        <v>0</v>
      </c>
      <c r="BG969" s="214">
        <f>IF(N969="zákl. přenesená",J969,0)</f>
        <v>0</v>
      </c>
      <c r="BH969" s="214">
        <f>IF(N969="sníž. přenesená",J969,0)</f>
        <v>0</v>
      </c>
      <c r="BI969" s="214">
        <f>IF(N969="nulová",J969,0)</f>
        <v>0</v>
      </c>
      <c r="BJ969" s="25" t="s">
        <v>144</v>
      </c>
      <c r="BK969" s="214">
        <f>ROUND(I969*H969,2)</f>
        <v>0</v>
      </c>
      <c r="BL969" s="25" t="s">
        <v>240</v>
      </c>
      <c r="BM969" s="25" t="s">
        <v>1402</v>
      </c>
    </row>
    <row r="970" s="11" customFormat="1">
      <c r="B970" s="215"/>
      <c r="D970" s="216" t="s">
        <v>146</v>
      </c>
      <c r="E970" s="217" t="s">
        <v>5</v>
      </c>
      <c r="F970" s="218" t="s">
        <v>854</v>
      </c>
      <c r="H970" s="217" t="s">
        <v>5</v>
      </c>
      <c r="I970" s="219"/>
      <c r="L970" s="215"/>
      <c r="M970" s="220"/>
      <c r="N970" s="221"/>
      <c r="O970" s="221"/>
      <c r="P970" s="221"/>
      <c r="Q970" s="221"/>
      <c r="R970" s="221"/>
      <c r="S970" s="221"/>
      <c r="T970" s="222"/>
      <c r="AT970" s="217" t="s">
        <v>146</v>
      </c>
      <c r="AU970" s="217" t="s">
        <v>144</v>
      </c>
      <c r="AV970" s="11" t="s">
        <v>17</v>
      </c>
      <c r="AW970" s="11" t="s">
        <v>35</v>
      </c>
      <c r="AX970" s="11" t="s">
        <v>72</v>
      </c>
      <c r="AY970" s="217" t="s">
        <v>136</v>
      </c>
    </row>
    <row r="971" s="12" customFormat="1">
      <c r="B971" s="223"/>
      <c r="D971" s="216" t="s">
        <v>146</v>
      </c>
      <c r="E971" s="224" t="s">
        <v>5</v>
      </c>
      <c r="F971" s="225" t="s">
        <v>1072</v>
      </c>
      <c r="H971" s="226">
        <v>416.10000000000002</v>
      </c>
      <c r="I971" s="227"/>
      <c r="L971" s="223"/>
      <c r="M971" s="228"/>
      <c r="N971" s="229"/>
      <c r="O971" s="229"/>
      <c r="P971" s="229"/>
      <c r="Q971" s="229"/>
      <c r="R971" s="229"/>
      <c r="S971" s="229"/>
      <c r="T971" s="230"/>
      <c r="AT971" s="224" t="s">
        <v>146</v>
      </c>
      <c r="AU971" s="224" t="s">
        <v>144</v>
      </c>
      <c r="AV971" s="12" t="s">
        <v>144</v>
      </c>
      <c r="AW971" s="12" t="s">
        <v>35</v>
      </c>
      <c r="AX971" s="12" t="s">
        <v>72</v>
      </c>
      <c r="AY971" s="224" t="s">
        <v>136</v>
      </c>
    </row>
    <row r="972" s="11" customFormat="1">
      <c r="B972" s="215"/>
      <c r="D972" s="216" t="s">
        <v>146</v>
      </c>
      <c r="E972" s="217" t="s">
        <v>5</v>
      </c>
      <c r="F972" s="218" t="s">
        <v>856</v>
      </c>
      <c r="H972" s="217" t="s">
        <v>5</v>
      </c>
      <c r="I972" s="219"/>
      <c r="L972" s="215"/>
      <c r="M972" s="220"/>
      <c r="N972" s="221"/>
      <c r="O972" s="221"/>
      <c r="P972" s="221"/>
      <c r="Q972" s="221"/>
      <c r="R972" s="221"/>
      <c r="S972" s="221"/>
      <c r="T972" s="222"/>
      <c r="AT972" s="217" t="s">
        <v>146</v>
      </c>
      <c r="AU972" s="217" t="s">
        <v>144</v>
      </c>
      <c r="AV972" s="11" t="s">
        <v>17</v>
      </c>
      <c r="AW972" s="11" t="s">
        <v>35</v>
      </c>
      <c r="AX972" s="11" t="s">
        <v>72</v>
      </c>
      <c r="AY972" s="217" t="s">
        <v>136</v>
      </c>
    </row>
    <row r="973" s="12" customFormat="1">
      <c r="B973" s="223"/>
      <c r="D973" s="216" t="s">
        <v>146</v>
      </c>
      <c r="E973" s="224" t="s">
        <v>5</v>
      </c>
      <c r="F973" s="225" t="s">
        <v>1073</v>
      </c>
      <c r="H973" s="226">
        <v>-37.128</v>
      </c>
      <c r="I973" s="227"/>
      <c r="L973" s="223"/>
      <c r="M973" s="228"/>
      <c r="N973" s="229"/>
      <c r="O973" s="229"/>
      <c r="P973" s="229"/>
      <c r="Q973" s="229"/>
      <c r="R973" s="229"/>
      <c r="S973" s="229"/>
      <c r="T973" s="230"/>
      <c r="AT973" s="224" t="s">
        <v>146</v>
      </c>
      <c r="AU973" s="224" t="s">
        <v>144</v>
      </c>
      <c r="AV973" s="12" t="s">
        <v>144</v>
      </c>
      <c r="AW973" s="12" t="s">
        <v>35</v>
      </c>
      <c r="AX973" s="12" t="s">
        <v>72</v>
      </c>
      <c r="AY973" s="224" t="s">
        <v>136</v>
      </c>
    </row>
    <row r="974" s="13" customFormat="1">
      <c r="B974" s="231"/>
      <c r="D974" s="216" t="s">
        <v>146</v>
      </c>
      <c r="E974" s="232" t="s">
        <v>5</v>
      </c>
      <c r="F974" s="233" t="s">
        <v>203</v>
      </c>
      <c r="H974" s="234">
        <v>378.97199999999998</v>
      </c>
      <c r="I974" s="235"/>
      <c r="L974" s="231"/>
      <c r="M974" s="236"/>
      <c r="N974" s="237"/>
      <c r="O974" s="237"/>
      <c r="P974" s="237"/>
      <c r="Q974" s="237"/>
      <c r="R974" s="237"/>
      <c r="S974" s="237"/>
      <c r="T974" s="238"/>
      <c r="AT974" s="232" t="s">
        <v>146</v>
      </c>
      <c r="AU974" s="232" t="s">
        <v>144</v>
      </c>
      <c r="AV974" s="13" t="s">
        <v>143</v>
      </c>
      <c r="AW974" s="13" t="s">
        <v>35</v>
      </c>
      <c r="AX974" s="13" t="s">
        <v>17</v>
      </c>
      <c r="AY974" s="232" t="s">
        <v>136</v>
      </c>
    </row>
    <row r="975" s="1" customFormat="1" ht="16.5" customHeight="1">
      <c r="B975" s="202"/>
      <c r="C975" s="203" t="s">
        <v>1403</v>
      </c>
      <c r="D975" s="203" t="s">
        <v>138</v>
      </c>
      <c r="E975" s="204" t="s">
        <v>1404</v>
      </c>
      <c r="F975" s="205" t="s">
        <v>1405</v>
      </c>
      <c r="G975" s="206" t="s">
        <v>141</v>
      </c>
      <c r="H975" s="207">
        <v>1036.1980000000001</v>
      </c>
      <c r="I975" s="208"/>
      <c r="J975" s="209">
        <f>ROUND(I975*H975,2)</f>
        <v>0</v>
      </c>
      <c r="K975" s="205" t="s">
        <v>142</v>
      </c>
      <c r="L975" s="47"/>
      <c r="M975" s="210" t="s">
        <v>5</v>
      </c>
      <c r="N975" s="211" t="s">
        <v>44</v>
      </c>
      <c r="O975" s="48"/>
      <c r="P975" s="212">
        <f>O975*H975</f>
        <v>0</v>
      </c>
      <c r="Q975" s="212">
        <v>0.00013999999999999999</v>
      </c>
      <c r="R975" s="212">
        <f>Q975*H975</f>
        <v>0.14506772000000001</v>
      </c>
      <c r="S975" s="212">
        <v>0</v>
      </c>
      <c r="T975" s="213">
        <f>S975*H975</f>
        <v>0</v>
      </c>
      <c r="AR975" s="25" t="s">
        <v>240</v>
      </c>
      <c r="AT975" s="25" t="s">
        <v>138</v>
      </c>
      <c r="AU975" s="25" t="s">
        <v>144</v>
      </c>
      <c r="AY975" s="25" t="s">
        <v>136</v>
      </c>
      <c r="BE975" s="214">
        <f>IF(N975="základní",J975,0)</f>
        <v>0</v>
      </c>
      <c r="BF975" s="214">
        <f>IF(N975="snížená",J975,0)</f>
        <v>0</v>
      </c>
      <c r="BG975" s="214">
        <f>IF(N975="zákl. přenesená",J975,0)</f>
        <v>0</v>
      </c>
      <c r="BH975" s="214">
        <f>IF(N975="sníž. přenesená",J975,0)</f>
        <v>0</v>
      </c>
      <c r="BI975" s="214">
        <f>IF(N975="nulová",J975,0)</f>
        <v>0</v>
      </c>
      <c r="BJ975" s="25" t="s">
        <v>144</v>
      </c>
      <c r="BK975" s="214">
        <f>ROUND(I975*H975,2)</f>
        <v>0</v>
      </c>
      <c r="BL975" s="25" t="s">
        <v>240</v>
      </c>
      <c r="BM975" s="25" t="s">
        <v>1406</v>
      </c>
    </row>
    <row r="976" s="11" customFormat="1">
      <c r="B976" s="215"/>
      <c r="D976" s="216" t="s">
        <v>146</v>
      </c>
      <c r="E976" s="217" t="s">
        <v>5</v>
      </c>
      <c r="F976" s="218" t="s">
        <v>854</v>
      </c>
      <c r="H976" s="217" t="s">
        <v>5</v>
      </c>
      <c r="I976" s="219"/>
      <c r="L976" s="215"/>
      <c r="M976" s="220"/>
      <c r="N976" s="221"/>
      <c r="O976" s="221"/>
      <c r="P976" s="221"/>
      <c r="Q976" s="221"/>
      <c r="R976" s="221"/>
      <c r="S976" s="221"/>
      <c r="T976" s="222"/>
      <c r="AT976" s="217" t="s">
        <v>146</v>
      </c>
      <c r="AU976" s="217" t="s">
        <v>144</v>
      </c>
      <c r="AV976" s="11" t="s">
        <v>17</v>
      </c>
      <c r="AW976" s="11" t="s">
        <v>35</v>
      </c>
      <c r="AX976" s="11" t="s">
        <v>72</v>
      </c>
      <c r="AY976" s="217" t="s">
        <v>136</v>
      </c>
    </row>
    <row r="977" s="12" customFormat="1">
      <c r="B977" s="223"/>
      <c r="D977" s="216" t="s">
        <v>146</v>
      </c>
      <c r="E977" s="224" t="s">
        <v>5</v>
      </c>
      <c r="F977" s="225" t="s">
        <v>1072</v>
      </c>
      <c r="H977" s="226">
        <v>416.10000000000002</v>
      </c>
      <c r="I977" s="227"/>
      <c r="L977" s="223"/>
      <c r="M977" s="228"/>
      <c r="N977" s="229"/>
      <c r="O977" s="229"/>
      <c r="P977" s="229"/>
      <c r="Q977" s="229"/>
      <c r="R977" s="229"/>
      <c r="S977" s="229"/>
      <c r="T977" s="230"/>
      <c r="AT977" s="224" t="s">
        <v>146</v>
      </c>
      <c r="AU977" s="224" t="s">
        <v>144</v>
      </c>
      <c r="AV977" s="12" t="s">
        <v>144</v>
      </c>
      <c r="AW977" s="12" t="s">
        <v>35</v>
      </c>
      <c r="AX977" s="12" t="s">
        <v>72</v>
      </c>
      <c r="AY977" s="224" t="s">
        <v>136</v>
      </c>
    </row>
    <row r="978" s="11" customFormat="1">
      <c r="B978" s="215"/>
      <c r="D978" s="216" t="s">
        <v>146</v>
      </c>
      <c r="E978" s="217" t="s">
        <v>5</v>
      </c>
      <c r="F978" s="218" t="s">
        <v>1074</v>
      </c>
      <c r="H978" s="217" t="s">
        <v>5</v>
      </c>
      <c r="I978" s="219"/>
      <c r="L978" s="215"/>
      <c r="M978" s="220"/>
      <c r="N978" s="221"/>
      <c r="O978" s="221"/>
      <c r="P978" s="221"/>
      <c r="Q978" s="221"/>
      <c r="R978" s="221"/>
      <c r="S978" s="221"/>
      <c r="T978" s="222"/>
      <c r="AT978" s="217" t="s">
        <v>146</v>
      </c>
      <c r="AU978" s="217" t="s">
        <v>144</v>
      </c>
      <c r="AV978" s="11" t="s">
        <v>17</v>
      </c>
      <c r="AW978" s="11" t="s">
        <v>35</v>
      </c>
      <c r="AX978" s="11" t="s">
        <v>72</v>
      </c>
      <c r="AY978" s="217" t="s">
        <v>136</v>
      </c>
    </row>
    <row r="979" s="12" customFormat="1">
      <c r="B979" s="223"/>
      <c r="D979" s="216" t="s">
        <v>146</v>
      </c>
      <c r="E979" s="224" t="s">
        <v>5</v>
      </c>
      <c r="F979" s="225" t="s">
        <v>1075</v>
      </c>
      <c r="H979" s="226">
        <v>620.09799999999996</v>
      </c>
      <c r="I979" s="227"/>
      <c r="L979" s="223"/>
      <c r="M979" s="228"/>
      <c r="N979" s="229"/>
      <c r="O979" s="229"/>
      <c r="P979" s="229"/>
      <c r="Q979" s="229"/>
      <c r="R979" s="229"/>
      <c r="S979" s="229"/>
      <c r="T979" s="230"/>
      <c r="AT979" s="224" t="s">
        <v>146</v>
      </c>
      <c r="AU979" s="224" t="s">
        <v>144</v>
      </c>
      <c r="AV979" s="12" t="s">
        <v>144</v>
      </c>
      <c r="AW979" s="12" t="s">
        <v>35</v>
      </c>
      <c r="AX979" s="12" t="s">
        <v>72</v>
      </c>
      <c r="AY979" s="224" t="s">
        <v>136</v>
      </c>
    </row>
    <row r="980" s="13" customFormat="1">
      <c r="B980" s="231"/>
      <c r="D980" s="216" t="s">
        <v>146</v>
      </c>
      <c r="E980" s="232" t="s">
        <v>5</v>
      </c>
      <c r="F980" s="233" t="s">
        <v>203</v>
      </c>
      <c r="H980" s="234">
        <v>1036.1980000000001</v>
      </c>
      <c r="I980" s="235"/>
      <c r="L980" s="231"/>
      <c r="M980" s="236"/>
      <c r="N980" s="237"/>
      <c r="O980" s="237"/>
      <c r="P980" s="237"/>
      <c r="Q980" s="237"/>
      <c r="R980" s="237"/>
      <c r="S980" s="237"/>
      <c r="T980" s="238"/>
      <c r="AT980" s="232" t="s">
        <v>146</v>
      </c>
      <c r="AU980" s="232" t="s">
        <v>144</v>
      </c>
      <c r="AV980" s="13" t="s">
        <v>143</v>
      </c>
      <c r="AW980" s="13" t="s">
        <v>35</v>
      </c>
      <c r="AX980" s="13" t="s">
        <v>17</v>
      </c>
      <c r="AY980" s="232" t="s">
        <v>136</v>
      </c>
    </row>
    <row r="981" s="1" customFormat="1" ht="38.25" customHeight="1">
      <c r="B981" s="202"/>
      <c r="C981" s="203" t="s">
        <v>1407</v>
      </c>
      <c r="D981" s="203" t="s">
        <v>138</v>
      </c>
      <c r="E981" s="204" t="s">
        <v>1408</v>
      </c>
      <c r="F981" s="205" t="s">
        <v>1409</v>
      </c>
      <c r="G981" s="206" t="s">
        <v>773</v>
      </c>
      <c r="H981" s="257"/>
      <c r="I981" s="208"/>
      <c r="J981" s="209">
        <f>ROUND(I981*H981,2)</f>
        <v>0</v>
      </c>
      <c r="K981" s="205" t="s">
        <v>142</v>
      </c>
      <c r="L981" s="47"/>
      <c r="M981" s="210" t="s">
        <v>5</v>
      </c>
      <c r="N981" s="211" t="s">
        <v>44</v>
      </c>
      <c r="O981" s="48"/>
      <c r="P981" s="212">
        <f>O981*H981</f>
        <v>0</v>
      </c>
      <c r="Q981" s="212">
        <v>0</v>
      </c>
      <c r="R981" s="212">
        <f>Q981*H981</f>
        <v>0</v>
      </c>
      <c r="S981" s="212">
        <v>0</v>
      </c>
      <c r="T981" s="213">
        <f>S981*H981</f>
        <v>0</v>
      </c>
      <c r="AR981" s="25" t="s">
        <v>240</v>
      </c>
      <c r="AT981" s="25" t="s">
        <v>138</v>
      </c>
      <c r="AU981" s="25" t="s">
        <v>144</v>
      </c>
      <c r="AY981" s="25" t="s">
        <v>136</v>
      </c>
      <c r="BE981" s="214">
        <f>IF(N981="základní",J981,0)</f>
        <v>0</v>
      </c>
      <c r="BF981" s="214">
        <f>IF(N981="snížená",J981,0)</f>
        <v>0</v>
      </c>
      <c r="BG981" s="214">
        <f>IF(N981="zákl. přenesená",J981,0)</f>
        <v>0</v>
      </c>
      <c r="BH981" s="214">
        <f>IF(N981="sníž. přenesená",J981,0)</f>
        <v>0</v>
      </c>
      <c r="BI981" s="214">
        <f>IF(N981="nulová",J981,0)</f>
        <v>0</v>
      </c>
      <c r="BJ981" s="25" t="s">
        <v>144</v>
      </c>
      <c r="BK981" s="214">
        <f>ROUND(I981*H981,2)</f>
        <v>0</v>
      </c>
      <c r="BL981" s="25" t="s">
        <v>240</v>
      </c>
      <c r="BM981" s="25" t="s">
        <v>1410</v>
      </c>
    </row>
    <row r="982" s="10" customFormat="1" ht="29.88" customHeight="1">
      <c r="B982" s="189"/>
      <c r="D982" s="190" t="s">
        <v>71</v>
      </c>
      <c r="E982" s="200" t="s">
        <v>1411</v>
      </c>
      <c r="F982" s="200" t="s">
        <v>1412</v>
      </c>
      <c r="I982" s="192"/>
      <c r="J982" s="201">
        <f>BK982</f>
        <v>0</v>
      </c>
      <c r="L982" s="189"/>
      <c r="M982" s="194"/>
      <c r="N982" s="195"/>
      <c r="O982" s="195"/>
      <c r="P982" s="196">
        <f>SUM(P983:P1006)</f>
        <v>0</v>
      </c>
      <c r="Q982" s="195"/>
      <c r="R982" s="196">
        <f>SUM(R983:R1006)</f>
        <v>0.16608999999999999</v>
      </c>
      <c r="S982" s="195"/>
      <c r="T982" s="197">
        <f>SUM(T983:T1006)</f>
        <v>1.7578</v>
      </c>
      <c r="AR982" s="190" t="s">
        <v>144</v>
      </c>
      <c r="AT982" s="198" t="s">
        <v>71</v>
      </c>
      <c r="AU982" s="198" t="s">
        <v>17</v>
      </c>
      <c r="AY982" s="190" t="s">
        <v>136</v>
      </c>
      <c r="BK982" s="199">
        <f>SUM(BK983:BK1006)</f>
        <v>0</v>
      </c>
    </row>
    <row r="983" s="1" customFormat="1" ht="25.5" customHeight="1">
      <c r="B983" s="202"/>
      <c r="C983" s="203" t="s">
        <v>1413</v>
      </c>
      <c r="D983" s="203" t="s">
        <v>138</v>
      </c>
      <c r="E983" s="204" t="s">
        <v>1414</v>
      </c>
      <c r="F983" s="205" t="s">
        <v>1415</v>
      </c>
      <c r="G983" s="206" t="s">
        <v>822</v>
      </c>
      <c r="H983" s="207">
        <v>68</v>
      </c>
      <c r="I983" s="208"/>
      <c r="J983" s="209">
        <f>ROUND(I983*H983,2)</f>
        <v>0</v>
      </c>
      <c r="K983" s="205" t="s">
        <v>142</v>
      </c>
      <c r="L983" s="47"/>
      <c r="M983" s="210" t="s">
        <v>5</v>
      </c>
      <c r="N983" s="211" t="s">
        <v>44</v>
      </c>
      <c r="O983" s="48"/>
      <c r="P983" s="212">
        <f>O983*H983</f>
        <v>0</v>
      </c>
      <c r="Q983" s="212">
        <v>0</v>
      </c>
      <c r="R983" s="212">
        <f>Q983*H983</f>
        <v>0</v>
      </c>
      <c r="S983" s="212">
        <v>0.0050000000000000001</v>
      </c>
      <c r="T983" s="213">
        <f>S983*H983</f>
        <v>0.34000000000000002</v>
      </c>
      <c r="AR983" s="25" t="s">
        <v>240</v>
      </c>
      <c r="AT983" s="25" t="s">
        <v>138</v>
      </c>
      <c r="AU983" s="25" t="s">
        <v>144</v>
      </c>
      <c r="AY983" s="25" t="s">
        <v>136</v>
      </c>
      <c r="BE983" s="214">
        <f>IF(N983="základní",J983,0)</f>
        <v>0</v>
      </c>
      <c r="BF983" s="214">
        <f>IF(N983="snížená",J983,0)</f>
        <v>0</v>
      </c>
      <c r="BG983" s="214">
        <f>IF(N983="zákl. přenesená",J983,0)</f>
        <v>0</v>
      </c>
      <c r="BH983" s="214">
        <f>IF(N983="sníž. přenesená",J983,0)</f>
        <v>0</v>
      </c>
      <c r="BI983" s="214">
        <f>IF(N983="nulová",J983,0)</f>
        <v>0</v>
      </c>
      <c r="BJ983" s="25" t="s">
        <v>144</v>
      </c>
      <c r="BK983" s="214">
        <f>ROUND(I983*H983,2)</f>
        <v>0</v>
      </c>
      <c r="BL983" s="25" t="s">
        <v>240</v>
      </c>
      <c r="BM983" s="25" t="s">
        <v>1416</v>
      </c>
    </row>
    <row r="984" s="12" customFormat="1">
      <c r="B984" s="223"/>
      <c r="D984" s="216" t="s">
        <v>146</v>
      </c>
      <c r="E984" s="224" t="s">
        <v>5</v>
      </c>
      <c r="F984" s="225" t="s">
        <v>1417</v>
      </c>
      <c r="H984" s="226">
        <v>68</v>
      </c>
      <c r="I984" s="227"/>
      <c r="L984" s="223"/>
      <c r="M984" s="228"/>
      <c r="N984" s="229"/>
      <c r="O984" s="229"/>
      <c r="P984" s="229"/>
      <c r="Q984" s="229"/>
      <c r="R984" s="229"/>
      <c r="S984" s="229"/>
      <c r="T984" s="230"/>
      <c r="AT984" s="224" t="s">
        <v>146</v>
      </c>
      <c r="AU984" s="224" t="s">
        <v>144</v>
      </c>
      <c r="AV984" s="12" t="s">
        <v>144</v>
      </c>
      <c r="AW984" s="12" t="s">
        <v>35</v>
      </c>
      <c r="AX984" s="12" t="s">
        <v>17</v>
      </c>
      <c r="AY984" s="224" t="s">
        <v>136</v>
      </c>
    </row>
    <row r="985" s="1" customFormat="1" ht="16.5" customHeight="1">
      <c r="B985" s="202"/>
      <c r="C985" s="203" t="s">
        <v>1418</v>
      </c>
      <c r="D985" s="203" t="s">
        <v>138</v>
      </c>
      <c r="E985" s="204" t="s">
        <v>1419</v>
      </c>
      <c r="F985" s="205" t="s">
        <v>1420</v>
      </c>
      <c r="G985" s="206" t="s">
        <v>822</v>
      </c>
      <c r="H985" s="207">
        <v>34</v>
      </c>
      <c r="I985" s="208"/>
      <c r="J985" s="209">
        <f>ROUND(I985*H985,2)</f>
        <v>0</v>
      </c>
      <c r="K985" s="205" t="s">
        <v>142</v>
      </c>
      <c r="L985" s="47"/>
      <c r="M985" s="210" t="s">
        <v>5</v>
      </c>
      <c r="N985" s="211" t="s">
        <v>44</v>
      </c>
      <c r="O985" s="48"/>
      <c r="P985" s="212">
        <f>O985*H985</f>
        <v>0</v>
      </c>
      <c r="Q985" s="212">
        <v>0</v>
      </c>
      <c r="R985" s="212">
        <f>Q985*H985</f>
        <v>0</v>
      </c>
      <c r="S985" s="212">
        <v>0.041700000000000001</v>
      </c>
      <c r="T985" s="213">
        <f>S985*H985</f>
        <v>1.4178</v>
      </c>
      <c r="AR985" s="25" t="s">
        <v>240</v>
      </c>
      <c r="AT985" s="25" t="s">
        <v>138</v>
      </c>
      <c r="AU985" s="25" t="s">
        <v>144</v>
      </c>
      <c r="AY985" s="25" t="s">
        <v>136</v>
      </c>
      <c r="BE985" s="214">
        <f>IF(N985="základní",J985,0)</f>
        <v>0</v>
      </c>
      <c r="BF985" s="214">
        <f>IF(N985="snížená",J985,0)</f>
        <v>0</v>
      </c>
      <c r="BG985" s="214">
        <f>IF(N985="zákl. přenesená",J985,0)</f>
        <v>0</v>
      </c>
      <c r="BH985" s="214">
        <f>IF(N985="sníž. přenesená",J985,0)</f>
        <v>0</v>
      </c>
      <c r="BI985" s="214">
        <f>IF(N985="nulová",J985,0)</f>
        <v>0</v>
      </c>
      <c r="BJ985" s="25" t="s">
        <v>144</v>
      </c>
      <c r="BK985" s="214">
        <f>ROUND(I985*H985,2)</f>
        <v>0</v>
      </c>
      <c r="BL985" s="25" t="s">
        <v>240</v>
      </c>
      <c r="BM985" s="25" t="s">
        <v>1421</v>
      </c>
    </row>
    <row r="986" s="11" customFormat="1">
      <c r="B986" s="215"/>
      <c r="D986" s="216" t="s">
        <v>146</v>
      </c>
      <c r="E986" s="217" t="s">
        <v>5</v>
      </c>
      <c r="F986" s="218" t="s">
        <v>1422</v>
      </c>
      <c r="H986" s="217" t="s">
        <v>5</v>
      </c>
      <c r="I986" s="219"/>
      <c r="L986" s="215"/>
      <c r="M986" s="220"/>
      <c r="N986" s="221"/>
      <c r="O986" s="221"/>
      <c r="P986" s="221"/>
      <c r="Q986" s="221"/>
      <c r="R986" s="221"/>
      <c r="S986" s="221"/>
      <c r="T986" s="222"/>
      <c r="AT986" s="217" t="s">
        <v>146</v>
      </c>
      <c r="AU986" s="217" t="s">
        <v>144</v>
      </c>
      <c r="AV986" s="11" t="s">
        <v>17</v>
      </c>
      <c r="AW986" s="11" t="s">
        <v>35</v>
      </c>
      <c r="AX986" s="11" t="s">
        <v>72</v>
      </c>
      <c r="AY986" s="217" t="s">
        <v>136</v>
      </c>
    </row>
    <row r="987" s="12" customFormat="1">
      <c r="B987" s="223"/>
      <c r="D987" s="216" t="s">
        <v>146</v>
      </c>
      <c r="E987" s="224" t="s">
        <v>5</v>
      </c>
      <c r="F987" s="225" t="s">
        <v>338</v>
      </c>
      <c r="H987" s="226">
        <v>34</v>
      </c>
      <c r="I987" s="227"/>
      <c r="L987" s="223"/>
      <c r="M987" s="228"/>
      <c r="N987" s="229"/>
      <c r="O987" s="229"/>
      <c r="P987" s="229"/>
      <c r="Q987" s="229"/>
      <c r="R987" s="229"/>
      <c r="S987" s="229"/>
      <c r="T987" s="230"/>
      <c r="AT987" s="224" t="s">
        <v>146</v>
      </c>
      <c r="AU987" s="224" t="s">
        <v>144</v>
      </c>
      <c r="AV987" s="12" t="s">
        <v>144</v>
      </c>
      <c r="AW987" s="12" t="s">
        <v>35</v>
      </c>
      <c r="AX987" s="12" t="s">
        <v>17</v>
      </c>
      <c r="AY987" s="224" t="s">
        <v>136</v>
      </c>
    </row>
    <row r="988" s="1" customFormat="1" ht="25.5" customHeight="1">
      <c r="B988" s="202"/>
      <c r="C988" s="203" t="s">
        <v>1423</v>
      </c>
      <c r="D988" s="203" t="s">
        <v>138</v>
      </c>
      <c r="E988" s="204" t="s">
        <v>1424</v>
      </c>
      <c r="F988" s="205" t="s">
        <v>1425</v>
      </c>
      <c r="G988" s="206" t="s">
        <v>822</v>
      </c>
      <c r="H988" s="207">
        <v>68</v>
      </c>
      <c r="I988" s="208"/>
      <c r="J988" s="209">
        <f>ROUND(I988*H988,2)</f>
        <v>0</v>
      </c>
      <c r="K988" s="205" t="s">
        <v>142</v>
      </c>
      <c r="L988" s="47"/>
      <c r="M988" s="210" t="s">
        <v>5</v>
      </c>
      <c r="N988" s="211" t="s">
        <v>44</v>
      </c>
      <c r="O988" s="48"/>
      <c r="P988" s="212">
        <f>O988*H988</f>
        <v>0</v>
      </c>
      <c r="Q988" s="212">
        <v>0</v>
      </c>
      <c r="R988" s="212">
        <f>Q988*H988</f>
        <v>0</v>
      </c>
      <c r="S988" s="212">
        <v>0</v>
      </c>
      <c r="T988" s="213">
        <f>S988*H988</f>
        <v>0</v>
      </c>
      <c r="AR988" s="25" t="s">
        <v>240</v>
      </c>
      <c r="AT988" s="25" t="s">
        <v>138</v>
      </c>
      <c r="AU988" s="25" t="s">
        <v>144</v>
      </c>
      <c r="AY988" s="25" t="s">
        <v>136</v>
      </c>
      <c r="BE988" s="214">
        <f>IF(N988="základní",J988,0)</f>
        <v>0</v>
      </c>
      <c r="BF988" s="214">
        <f>IF(N988="snížená",J988,0)</f>
        <v>0</v>
      </c>
      <c r="BG988" s="214">
        <f>IF(N988="zákl. přenesená",J988,0)</f>
        <v>0</v>
      </c>
      <c r="BH988" s="214">
        <f>IF(N988="sníž. přenesená",J988,0)</f>
        <v>0</v>
      </c>
      <c r="BI988" s="214">
        <f>IF(N988="nulová",J988,0)</f>
        <v>0</v>
      </c>
      <c r="BJ988" s="25" t="s">
        <v>144</v>
      </c>
      <c r="BK988" s="214">
        <f>ROUND(I988*H988,2)</f>
        <v>0</v>
      </c>
      <c r="BL988" s="25" t="s">
        <v>240</v>
      </c>
      <c r="BM988" s="25" t="s">
        <v>1426</v>
      </c>
    </row>
    <row r="989" s="1" customFormat="1" ht="16.5" customHeight="1">
      <c r="B989" s="202"/>
      <c r="C989" s="239" t="s">
        <v>1427</v>
      </c>
      <c r="D989" s="239" t="s">
        <v>216</v>
      </c>
      <c r="E989" s="240" t="s">
        <v>1428</v>
      </c>
      <c r="F989" s="241" t="s">
        <v>1429</v>
      </c>
      <c r="G989" s="242" t="s">
        <v>207</v>
      </c>
      <c r="H989" s="243">
        <v>101.66</v>
      </c>
      <c r="I989" s="244"/>
      <c r="J989" s="245">
        <f>ROUND(I989*H989,2)</f>
        <v>0</v>
      </c>
      <c r="K989" s="241" t="s">
        <v>5</v>
      </c>
      <c r="L989" s="246"/>
      <c r="M989" s="247" t="s">
        <v>5</v>
      </c>
      <c r="N989" s="248" t="s">
        <v>44</v>
      </c>
      <c r="O989" s="48"/>
      <c r="P989" s="212">
        <f>O989*H989</f>
        <v>0</v>
      </c>
      <c r="Q989" s="212">
        <v>0.0015</v>
      </c>
      <c r="R989" s="212">
        <f>Q989*H989</f>
        <v>0.15248999999999999</v>
      </c>
      <c r="S989" s="212">
        <v>0</v>
      </c>
      <c r="T989" s="213">
        <f>S989*H989</f>
        <v>0</v>
      </c>
      <c r="AR989" s="25" t="s">
        <v>328</v>
      </c>
      <c r="AT989" s="25" t="s">
        <v>216</v>
      </c>
      <c r="AU989" s="25" t="s">
        <v>144</v>
      </c>
      <c r="AY989" s="25" t="s">
        <v>136</v>
      </c>
      <c r="BE989" s="214">
        <f>IF(N989="základní",J989,0)</f>
        <v>0</v>
      </c>
      <c r="BF989" s="214">
        <f>IF(N989="snížená",J989,0)</f>
        <v>0</v>
      </c>
      <c r="BG989" s="214">
        <f>IF(N989="zákl. přenesená",J989,0)</f>
        <v>0</v>
      </c>
      <c r="BH989" s="214">
        <f>IF(N989="sníž. přenesená",J989,0)</f>
        <v>0</v>
      </c>
      <c r="BI989" s="214">
        <f>IF(N989="nulová",J989,0)</f>
        <v>0</v>
      </c>
      <c r="BJ989" s="25" t="s">
        <v>144</v>
      </c>
      <c r="BK989" s="214">
        <f>ROUND(I989*H989,2)</f>
        <v>0</v>
      </c>
      <c r="BL989" s="25" t="s">
        <v>240</v>
      </c>
      <c r="BM989" s="25" t="s">
        <v>1430</v>
      </c>
    </row>
    <row r="990" s="11" customFormat="1">
      <c r="B990" s="215"/>
      <c r="D990" s="216" t="s">
        <v>146</v>
      </c>
      <c r="E990" s="217" t="s">
        <v>5</v>
      </c>
      <c r="F990" s="218" t="s">
        <v>446</v>
      </c>
      <c r="H990" s="217" t="s">
        <v>5</v>
      </c>
      <c r="I990" s="219"/>
      <c r="L990" s="215"/>
      <c r="M990" s="220"/>
      <c r="N990" s="221"/>
      <c r="O990" s="221"/>
      <c r="P990" s="221"/>
      <c r="Q990" s="221"/>
      <c r="R990" s="221"/>
      <c r="S990" s="221"/>
      <c r="T990" s="222"/>
      <c r="AT990" s="217" t="s">
        <v>146</v>
      </c>
      <c r="AU990" s="217" t="s">
        <v>144</v>
      </c>
      <c r="AV990" s="11" t="s">
        <v>17</v>
      </c>
      <c r="AW990" s="11" t="s">
        <v>35</v>
      </c>
      <c r="AX990" s="11" t="s">
        <v>72</v>
      </c>
      <c r="AY990" s="217" t="s">
        <v>136</v>
      </c>
    </row>
    <row r="991" s="12" customFormat="1">
      <c r="B991" s="223"/>
      <c r="D991" s="216" t="s">
        <v>146</v>
      </c>
      <c r="E991" s="224" t="s">
        <v>5</v>
      </c>
      <c r="F991" s="225" t="s">
        <v>1431</v>
      </c>
      <c r="H991" s="226">
        <v>10.08</v>
      </c>
      <c r="I991" s="227"/>
      <c r="L991" s="223"/>
      <c r="M991" s="228"/>
      <c r="N991" s="229"/>
      <c r="O991" s="229"/>
      <c r="P991" s="229"/>
      <c r="Q991" s="229"/>
      <c r="R991" s="229"/>
      <c r="S991" s="229"/>
      <c r="T991" s="230"/>
      <c r="AT991" s="224" t="s">
        <v>146</v>
      </c>
      <c r="AU991" s="224" t="s">
        <v>144</v>
      </c>
      <c r="AV991" s="12" t="s">
        <v>144</v>
      </c>
      <c r="AW991" s="12" t="s">
        <v>35</v>
      </c>
      <c r="AX991" s="12" t="s">
        <v>72</v>
      </c>
      <c r="AY991" s="224" t="s">
        <v>136</v>
      </c>
    </row>
    <row r="992" s="11" customFormat="1">
      <c r="B992" s="215"/>
      <c r="D992" s="216" t="s">
        <v>146</v>
      </c>
      <c r="E992" s="217" t="s">
        <v>5</v>
      </c>
      <c r="F992" s="218" t="s">
        <v>448</v>
      </c>
      <c r="H992" s="217" t="s">
        <v>5</v>
      </c>
      <c r="I992" s="219"/>
      <c r="L992" s="215"/>
      <c r="M992" s="220"/>
      <c r="N992" s="221"/>
      <c r="O992" s="221"/>
      <c r="P992" s="221"/>
      <c r="Q992" s="221"/>
      <c r="R992" s="221"/>
      <c r="S992" s="221"/>
      <c r="T992" s="222"/>
      <c r="AT992" s="217" t="s">
        <v>146</v>
      </c>
      <c r="AU992" s="217" t="s">
        <v>144</v>
      </c>
      <c r="AV992" s="11" t="s">
        <v>17</v>
      </c>
      <c r="AW992" s="11" t="s">
        <v>35</v>
      </c>
      <c r="AX992" s="11" t="s">
        <v>72</v>
      </c>
      <c r="AY992" s="217" t="s">
        <v>136</v>
      </c>
    </row>
    <row r="993" s="12" customFormat="1">
      <c r="B993" s="223"/>
      <c r="D993" s="216" t="s">
        <v>146</v>
      </c>
      <c r="E993" s="224" t="s">
        <v>5</v>
      </c>
      <c r="F993" s="225" t="s">
        <v>1432</v>
      </c>
      <c r="H993" s="226">
        <v>88.5</v>
      </c>
      <c r="I993" s="227"/>
      <c r="L993" s="223"/>
      <c r="M993" s="228"/>
      <c r="N993" s="229"/>
      <c r="O993" s="229"/>
      <c r="P993" s="229"/>
      <c r="Q993" s="229"/>
      <c r="R993" s="229"/>
      <c r="S993" s="229"/>
      <c r="T993" s="230"/>
      <c r="AT993" s="224" t="s">
        <v>146</v>
      </c>
      <c r="AU993" s="224" t="s">
        <v>144</v>
      </c>
      <c r="AV993" s="12" t="s">
        <v>144</v>
      </c>
      <c r="AW993" s="12" t="s">
        <v>35</v>
      </c>
      <c r="AX993" s="12" t="s">
        <v>72</v>
      </c>
      <c r="AY993" s="224" t="s">
        <v>136</v>
      </c>
    </row>
    <row r="994" s="11" customFormat="1">
      <c r="B994" s="215"/>
      <c r="D994" s="216" t="s">
        <v>146</v>
      </c>
      <c r="E994" s="217" t="s">
        <v>5</v>
      </c>
      <c r="F994" s="218" t="s">
        <v>450</v>
      </c>
      <c r="H994" s="217" t="s">
        <v>5</v>
      </c>
      <c r="I994" s="219"/>
      <c r="L994" s="215"/>
      <c r="M994" s="220"/>
      <c r="N994" s="221"/>
      <c r="O994" s="221"/>
      <c r="P994" s="221"/>
      <c r="Q994" s="221"/>
      <c r="R994" s="221"/>
      <c r="S994" s="221"/>
      <c r="T994" s="222"/>
      <c r="AT994" s="217" t="s">
        <v>146</v>
      </c>
      <c r="AU994" s="217" t="s">
        <v>144</v>
      </c>
      <c r="AV994" s="11" t="s">
        <v>17</v>
      </c>
      <c r="AW994" s="11" t="s">
        <v>35</v>
      </c>
      <c r="AX994" s="11" t="s">
        <v>72</v>
      </c>
      <c r="AY994" s="217" t="s">
        <v>136</v>
      </c>
    </row>
    <row r="995" s="12" customFormat="1">
      <c r="B995" s="223"/>
      <c r="D995" s="216" t="s">
        <v>146</v>
      </c>
      <c r="E995" s="224" t="s">
        <v>5</v>
      </c>
      <c r="F995" s="225" t="s">
        <v>1433</v>
      </c>
      <c r="H995" s="226">
        <v>3.0800000000000001</v>
      </c>
      <c r="I995" s="227"/>
      <c r="L995" s="223"/>
      <c r="M995" s="228"/>
      <c r="N995" s="229"/>
      <c r="O995" s="229"/>
      <c r="P995" s="229"/>
      <c r="Q995" s="229"/>
      <c r="R995" s="229"/>
      <c r="S995" s="229"/>
      <c r="T995" s="230"/>
      <c r="AT995" s="224" t="s">
        <v>146</v>
      </c>
      <c r="AU995" s="224" t="s">
        <v>144</v>
      </c>
      <c r="AV995" s="12" t="s">
        <v>144</v>
      </c>
      <c r="AW995" s="12" t="s">
        <v>35</v>
      </c>
      <c r="AX995" s="12" t="s">
        <v>72</v>
      </c>
      <c r="AY995" s="224" t="s">
        <v>136</v>
      </c>
    </row>
    <row r="996" s="13" customFormat="1">
      <c r="B996" s="231"/>
      <c r="D996" s="216" t="s">
        <v>146</v>
      </c>
      <c r="E996" s="232" t="s">
        <v>5</v>
      </c>
      <c r="F996" s="233" t="s">
        <v>203</v>
      </c>
      <c r="H996" s="234">
        <v>101.66</v>
      </c>
      <c r="I996" s="235"/>
      <c r="L996" s="231"/>
      <c r="M996" s="236"/>
      <c r="N996" s="237"/>
      <c r="O996" s="237"/>
      <c r="P996" s="237"/>
      <c r="Q996" s="237"/>
      <c r="R996" s="237"/>
      <c r="S996" s="237"/>
      <c r="T996" s="238"/>
      <c r="AT996" s="232" t="s">
        <v>146</v>
      </c>
      <c r="AU996" s="232" t="s">
        <v>144</v>
      </c>
      <c r="AV996" s="13" t="s">
        <v>143</v>
      </c>
      <c r="AW996" s="13" t="s">
        <v>35</v>
      </c>
      <c r="AX996" s="13" t="s">
        <v>17</v>
      </c>
      <c r="AY996" s="232" t="s">
        <v>136</v>
      </c>
    </row>
    <row r="997" s="1" customFormat="1" ht="16.5" customHeight="1">
      <c r="B997" s="202"/>
      <c r="C997" s="239" t="s">
        <v>1434</v>
      </c>
      <c r="D997" s="239" t="s">
        <v>216</v>
      </c>
      <c r="E997" s="240" t="s">
        <v>1435</v>
      </c>
      <c r="F997" s="241" t="s">
        <v>1436</v>
      </c>
      <c r="G997" s="242" t="s">
        <v>1437</v>
      </c>
      <c r="H997" s="243">
        <v>68</v>
      </c>
      <c r="I997" s="244"/>
      <c r="J997" s="245">
        <f>ROUND(I997*H997,2)</f>
        <v>0</v>
      </c>
      <c r="K997" s="241" t="s">
        <v>142</v>
      </c>
      <c r="L997" s="246"/>
      <c r="M997" s="247" t="s">
        <v>5</v>
      </c>
      <c r="N997" s="248" t="s">
        <v>44</v>
      </c>
      <c r="O997" s="48"/>
      <c r="P997" s="212">
        <f>O997*H997</f>
        <v>0</v>
      </c>
      <c r="Q997" s="212">
        <v>0.00020000000000000001</v>
      </c>
      <c r="R997" s="212">
        <f>Q997*H997</f>
        <v>0.013600000000000001</v>
      </c>
      <c r="S997" s="212">
        <v>0</v>
      </c>
      <c r="T997" s="213">
        <f>S997*H997</f>
        <v>0</v>
      </c>
      <c r="AR997" s="25" t="s">
        <v>328</v>
      </c>
      <c r="AT997" s="25" t="s">
        <v>216</v>
      </c>
      <c r="AU997" s="25" t="s">
        <v>144</v>
      </c>
      <c r="AY997" s="25" t="s">
        <v>136</v>
      </c>
      <c r="BE997" s="214">
        <f>IF(N997="základní",J997,0)</f>
        <v>0</v>
      </c>
      <c r="BF997" s="214">
        <f>IF(N997="snížená",J997,0)</f>
        <v>0</v>
      </c>
      <c r="BG997" s="214">
        <f>IF(N997="zákl. přenesená",J997,0)</f>
        <v>0</v>
      </c>
      <c r="BH997" s="214">
        <f>IF(N997="sníž. přenesená",J997,0)</f>
        <v>0</v>
      </c>
      <c r="BI997" s="214">
        <f>IF(N997="nulová",J997,0)</f>
        <v>0</v>
      </c>
      <c r="BJ997" s="25" t="s">
        <v>144</v>
      </c>
      <c r="BK997" s="214">
        <f>ROUND(I997*H997,2)</f>
        <v>0</v>
      </c>
      <c r="BL997" s="25" t="s">
        <v>240</v>
      </c>
      <c r="BM997" s="25" t="s">
        <v>1438</v>
      </c>
    </row>
    <row r="998" s="1" customFormat="1" ht="38.25" customHeight="1">
      <c r="B998" s="202"/>
      <c r="C998" s="203" t="s">
        <v>1439</v>
      </c>
      <c r="D998" s="203" t="s">
        <v>138</v>
      </c>
      <c r="E998" s="204" t="s">
        <v>1440</v>
      </c>
      <c r="F998" s="205" t="s">
        <v>1441</v>
      </c>
      <c r="G998" s="206" t="s">
        <v>773</v>
      </c>
      <c r="H998" s="257"/>
      <c r="I998" s="208"/>
      <c r="J998" s="209">
        <f>ROUND(I998*H998,2)</f>
        <v>0</v>
      </c>
      <c r="K998" s="205" t="s">
        <v>142</v>
      </c>
      <c r="L998" s="47"/>
      <c r="M998" s="210" t="s">
        <v>5</v>
      </c>
      <c r="N998" s="211" t="s">
        <v>44</v>
      </c>
      <c r="O998" s="48"/>
      <c r="P998" s="212">
        <f>O998*H998</f>
        <v>0</v>
      </c>
      <c r="Q998" s="212">
        <v>0</v>
      </c>
      <c r="R998" s="212">
        <f>Q998*H998</f>
        <v>0</v>
      </c>
      <c r="S998" s="212">
        <v>0</v>
      </c>
      <c r="T998" s="213">
        <f>S998*H998</f>
        <v>0</v>
      </c>
      <c r="AR998" s="25" t="s">
        <v>240</v>
      </c>
      <c r="AT998" s="25" t="s">
        <v>138</v>
      </c>
      <c r="AU998" s="25" t="s">
        <v>144</v>
      </c>
      <c r="AY998" s="25" t="s">
        <v>136</v>
      </c>
      <c r="BE998" s="214">
        <f>IF(N998="základní",J998,0)</f>
        <v>0</v>
      </c>
      <c r="BF998" s="214">
        <f>IF(N998="snížená",J998,0)</f>
        <v>0</v>
      </c>
      <c r="BG998" s="214">
        <f>IF(N998="zákl. přenesená",J998,0)</f>
        <v>0</v>
      </c>
      <c r="BH998" s="214">
        <f>IF(N998="sníž. přenesená",J998,0)</f>
        <v>0</v>
      </c>
      <c r="BI998" s="214">
        <f>IF(N998="nulová",J998,0)</f>
        <v>0</v>
      </c>
      <c r="BJ998" s="25" t="s">
        <v>144</v>
      </c>
      <c r="BK998" s="214">
        <f>ROUND(I998*H998,2)</f>
        <v>0</v>
      </c>
      <c r="BL998" s="25" t="s">
        <v>240</v>
      </c>
      <c r="BM998" s="25" t="s">
        <v>1442</v>
      </c>
    </row>
    <row r="999" s="1" customFormat="1" ht="204" customHeight="1">
      <c r="B999" s="202"/>
      <c r="C999" s="203" t="s">
        <v>1443</v>
      </c>
      <c r="D999" s="203" t="s">
        <v>138</v>
      </c>
      <c r="E999" s="204" t="s">
        <v>1444</v>
      </c>
      <c r="F999" s="205" t="s">
        <v>1445</v>
      </c>
      <c r="G999" s="206" t="s">
        <v>822</v>
      </c>
      <c r="H999" s="207">
        <v>1</v>
      </c>
      <c r="I999" s="208"/>
      <c r="J999" s="209">
        <f>ROUND(I999*H999,2)</f>
        <v>0</v>
      </c>
      <c r="K999" s="205" t="s">
        <v>5</v>
      </c>
      <c r="L999" s="47"/>
      <c r="M999" s="210" t="s">
        <v>5</v>
      </c>
      <c r="N999" s="211" t="s">
        <v>44</v>
      </c>
      <c r="O999" s="48"/>
      <c r="P999" s="212">
        <f>O999*H999</f>
        <v>0</v>
      </c>
      <c r="Q999" s="212">
        <v>0</v>
      </c>
      <c r="R999" s="212">
        <f>Q999*H999</f>
        <v>0</v>
      </c>
      <c r="S999" s="212">
        <v>0</v>
      </c>
      <c r="T999" s="213">
        <f>S999*H999</f>
        <v>0</v>
      </c>
      <c r="AR999" s="25" t="s">
        <v>240</v>
      </c>
      <c r="AT999" s="25" t="s">
        <v>138</v>
      </c>
      <c r="AU999" s="25" t="s">
        <v>144</v>
      </c>
      <c r="AY999" s="25" t="s">
        <v>136</v>
      </c>
      <c r="BE999" s="214">
        <f>IF(N999="základní",J999,0)</f>
        <v>0</v>
      </c>
      <c r="BF999" s="214">
        <f>IF(N999="snížená",J999,0)</f>
        <v>0</v>
      </c>
      <c r="BG999" s="214">
        <f>IF(N999="zákl. přenesená",J999,0)</f>
        <v>0</v>
      </c>
      <c r="BH999" s="214">
        <f>IF(N999="sníž. přenesená",J999,0)</f>
        <v>0</v>
      </c>
      <c r="BI999" s="214">
        <f>IF(N999="nulová",J999,0)</f>
        <v>0</v>
      </c>
      <c r="BJ999" s="25" t="s">
        <v>144</v>
      </c>
      <c r="BK999" s="214">
        <f>ROUND(I999*H999,2)</f>
        <v>0</v>
      </c>
      <c r="BL999" s="25" t="s">
        <v>240</v>
      </c>
      <c r="BM999" s="25" t="s">
        <v>1446</v>
      </c>
    </row>
    <row r="1000" s="1" customFormat="1" ht="204" customHeight="1">
      <c r="B1000" s="202"/>
      <c r="C1000" s="203" t="s">
        <v>1447</v>
      </c>
      <c r="D1000" s="203" t="s">
        <v>138</v>
      </c>
      <c r="E1000" s="204" t="s">
        <v>1448</v>
      </c>
      <c r="F1000" s="205" t="s">
        <v>1449</v>
      </c>
      <c r="G1000" s="206" t="s">
        <v>822</v>
      </c>
      <c r="H1000" s="207">
        <v>1</v>
      </c>
      <c r="I1000" s="208"/>
      <c r="J1000" s="209">
        <f>ROUND(I1000*H1000,2)</f>
        <v>0</v>
      </c>
      <c r="K1000" s="205" t="s">
        <v>5</v>
      </c>
      <c r="L1000" s="47"/>
      <c r="M1000" s="210" t="s">
        <v>5</v>
      </c>
      <c r="N1000" s="211" t="s">
        <v>44</v>
      </c>
      <c r="O1000" s="48"/>
      <c r="P1000" s="212">
        <f>O1000*H1000</f>
        <v>0</v>
      </c>
      <c r="Q1000" s="212">
        <v>0</v>
      </c>
      <c r="R1000" s="212">
        <f>Q1000*H1000</f>
        <v>0</v>
      </c>
      <c r="S1000" s="212">
        <v>0</v>
      </c>
      <c r="T1000" s="213">
        <f>S1000*H1000</f>
        <v>0</v>
      </c>
      <c r="AR1000" s="25" t="s">
        <v>240</v>
      </c>
      <c r="AT1000" s="25" t="s">
        <v>138</v>
      </c>
      <c r="AU1000" s="25" t="s">
        <v>144</v>
      </c>
      <c r="AY1000" s="25" t="s">
        <v>136</v>
      </c>
      <c r="BE1000" s="214">
        <f>IF(N1000="základní",J1000,0)</f>
        <v>0</v>
      </c>
      <c r="BF1000" s="214">
        <f>IF(N1000="snížená",J1000,0)</f>
        <v>0</v>
      </c>
      <c r="BG1000" s="214">
        <f>IF(N1000="zákl. přenesená",J1000,0)</f>
        <v>0</v>
      </c>
      <c r="BH1000" s="214">
        <f>IF(N1000="sníž. přenesená",J1000,0)</f>
        <v>0</v>
      </c>
      <c r="BI1000" s="214">
        <f>IF(N1000="nulová",J1000,0)</f>
        <v>0</v>
      </c>
      <c r="BJ1000" s="25" t="s">
        <v>144</v>
      </c>
      <c r="BK1000" s="214">
        <f>ROUND(I1000*H1000,2)</f>
        <v>0</v>
      </c>
      <c r="BL1000" s="25" t="s">
        <v>240</v>
      </c>
      <c r="BM1000" s="25" t="s">
        <v>1450</v>
      </c>
    </row>
    <row r="1001" s="1" customFormat="1" ht="216.75" customHeight="1">
      <c r="B1001" s="202"/>
      <c r="C1001" s="203" t="s">
        <v>1451</v>
      </c>
      <c r="D1001" s="203" t="s">
        <v>138</v>
      </c>
      <c r="E1001" s="204" t="s">
        <v>1452</v>
      </c>
      <c r="F1001" s="205" t="s">
        <v>1453</v>
      </c>
      <c r="G1001" s="206" t="s">
        <v>822</v>
      </c>
      <c r="H1001" s="207">
        <v>1</v>
      </c>
      <c r="I1001" s="208"/>
      <c r="J1001" s="209">
        <f>ROUND(I1001*H1001,2)</f>
        <v>0</v>
      </c>
      <c r="K1001" s="205" t="s">
        <v>5</v>
      </c>
      <c r="L1001" s="47"/>
      <c r="M1001" s="210" t="s">
        <v>5</v>
      </c>
      <c r="N1001" s="211" t="s">
        <v>44</v>
      </c>
      <c r="O1001" s="48"/>
      <c r="P1001" s="212">
        <f>O1001*H1001</f>
        <v>0</v>
      </c>
      <c r="Q1001" s="212">
        <v>0</v>
      </c>
      <c r="R1001" s="212">
        <f>Q1001*H1001</f>
        <v>0</v>
      </c>
      <c r="S1001" s="212">
        <v>0</v>
      </c>
      <c r="T1001" s="213">
        <f>S1001*H1001</f>
        <v>0</v>
      </c>
      <c r="AR1001" s="25" t="s">
        <v>240</v>
      </c>
      <c r="AT1001" s="25" t="s">
        <v>138</v>
      </c>
      <c r="AU1001" s="25" t="s">
        <v>144</v>
      </c>
      <c r="AY1001" s="25" t="s">
        <v>136</v>
      </c>
      <c r="BE1001" s="214">
        <f>IF(N1001="základní",J1001,0)</f>
        <v>0</v>
      </c>
      <c r="BF1001" s="214">
        <f>IF(N1001="snížená",J1001,0)</f>
        <v>0</v>
      </c>
      <c r="BG1001" s="214">
        <f>IF(N1001="zákl. přenesená",J1001,0)</f>
        <v>0</v>
      </c>
      <c r="BH1001" s="214">
        <f>IF(N1001="sníž. přenesená",J1001,0)</f>
        <v>0</v>
      </c>
      <c r="BI1001" s="214">
        <f>IF(N1001="nulová",J1001,0)</f>
        <v>0</v>
      </c>
      <c r="BJ1001" s="25" t="s">
        <v>144</v>
      </c>
      <c r="BK1001" s="214">
        <f>ROUND(I1001*H1001,2)</f>
        <v>0</v>
      </c>
      <c r="BL1001" s="25" t="s">
        <v>240</v>
      </c>
      <c r="BM1001" s="25" t="s">
        <v>1454</v>
      </c>
    </row>
    <row r="1002" s="1" customFormat="1" ht="229.5" customHeight="1">
      <c r="B1002" s="202"/>
      <c r="C1002" s="203" t="s">
        <v>1455</v>
      </c>
      <c r="D1002" s="203" t="s">
        <v>138</v>
      </c>
      <c r="E1002" s="204" t="s">
        <v>1456</v>
      </c>
      <c r="F1002" s="205" t="s">
        <v>1457</v>
      </c>
      <c r="G1002" s="206" t="s">
        <v>822</v>
      </c>
      <c r="H1002" s="207">
        <v>3</v>
      </c>
      <c r="I1002" s="208"/>
      <c r="J1002" s="209">
        <f>ROUND(I1002*H1002,2)</f>
        <v>0</v>
      </c>
      <c r="K1002" s="205" t="s">
        <v>5</v>
      </c>
      <c r="L1002" s="47"/>
      <c r="M1002" s="210" t="s">
        <v>5</v>
      </c>
      <c r="N1002" s="211" t="s">
        <v>44</v>
      </c>
      <c r="O1002" s="48"/>
      <c r="P1002" s="212">
        <f>O1002*H1002</f>
        <v>0</v>
      </c>
      <c r="Q1002" s="212">
        <v>0</v>
      </c>
      <c r="R1002" s="212">
        <f>Q1002*H1002</f>
        <v>0</v>
      </c>
      <c r="S1002" s="212">
        <v>0</v>
      </c>
      <c r="T1002" s="213">
        <f>S1002*H1002</f>
        <v>0</v>
      </c>
      <c r="AR1002" s="25" t="s">
        <v>240</v>
      </c>
      <c r="AT1002" s="25" t="s">
        <v>138</v>
      </c>
      <c r="AU1002" s="25" t="s">
        <v>144</v>
      </c>
      <c r="AY1002" s="25" t="s">
        <v>136</v>
      </c>
      <c r="BE1002" s="214">
        <f>IF(N1002="základní",J1002,0)</f>
        <v>0</v>
      </c>
      <c r="BF1002" s="214">
        <f>IF(N1002="snížená",J1002,0)</f>
        <v>0</v>
      </c>
      <c r="BG1002" s="214">
        <f>IF(N1002="zákl. přenesená",J1002,0)</f>
        <v>0</v>
      </c>
      <c r="BH1002" s="214">
        <f>IF(N1002="sníž. přenesená",J1002,0)</f>
        <v>0</v>
      </c>
      <c r="BI1002" s="214">
        <f>IF(N1002="nulová",J1002,0)</f>
        <v>0</v>
      </c>
      <c r="BJ1002" s="25" t="s">
        <v>144</v>
      </c>
      <c r="BK1002" s="214">
        <f>ROUND(I1002*H1002,2)</f>
        <v>0</v>
      </c>
      <c r="BL1002" s="25" t="s">
        <v>240</v>
      </c>
      <c r="BM1002" s="25" t="s">
        <v>1458</v>
      </c>
    </row>
    <row r="1003" s="1" customFormat="1" ht="280.5" customHeight="1">
      <c r="B1003" s="202"/>
      <c r="C1003" s="203" t="s">
        <v>1459</v>
      </c>
      <c r="D1003" s="203" t="s">
        <v>138</v>
      </c>
      <c r="E1003" s="204" t="s">
        <v>1460</v>
      </c>
      <c r="F1003" s="205" t="s">
        <v>1461</v>
      </c>
      <c r="G1003" s="206" t="s">
        <v>822</v>
      </c>
      <c r="H1003" s="207">
        <v>7</v>
      </c>
      <c r="I1003" s="208"/>
      <c r="J1003" s="209">
        <f>ROUND(I1003*H1003,2)</f>
        <v>0</v>
      </c>
      <c r="K1003" s="205" t="s">
        <v>5</v>
      </c>
      <c r="L1003" s="47"/>
      <c r="M1003" s="210" t="s">
        <v>5</v>
      </c>
      <c r="N1003" s="211" t="s">
        <v>44</v>
      </c>
      <c r="O1003" s="48"/>
      <c r="P1003" s="212">
        <f>O1003*H1003</f>
        <v>0</v>
      </c>
      <c r="Q1003" s="212">
        <v>0</v>
      </c>
      <c r="R1003" s="212">
        <f>Q1003*H1003</f>
        <v>0</v>
      </c>
      <c r="S1003" s="212">
        <v>0</v>
      </c>
      <c r="T1003" s="213">
        <f>S1003*H1003</f>
        <v>0</v>
      </c>
      <c r="AR1003" s="25" t="s">
        <v>240</v>
      </c>
      <c r="AT1003" s="25" t="s">
        <v>138</v>
      </c>
      <c r="AU1003" s="25" t="s">
        <v>144</v>
      </c>
      <c r="AY1003" s="25" t="s">
        <v>136</v>
      </c>
      <c r="BE1003" s="214">
        <f>IF(N1003="základní",J1003,0)</f>
        <v>0</v>
      </c>
      <c r="BF1003" s="214">
        <f>IF(N1003="snížená",J1003,0)</f>
        <v>0</v>
      </c>
      <c r="BG1003" s="214">
        <f>IF(N1003="zákl. přenesená",J1003,0)</f>
        <v>0</v>
      </c>
      <c r="BH1003" s="214">
        <f>IF(N1003="sníž. přenesená",J1003,0)</f>
        <v>0</v>
      </c>
      <c r="BI1003" s="214">
        <f>IF(N1003="nulová",J1003,0)</f>
        <v>0</v>
      </c>
      <c r="BJ1003" s="25" t="s">
        <v>144</v>
      </c>
      <c r="BK1003" s="214">
        <f>ROUND(I1003*H1003,2)</f>
        <v>0</v>
      </c>
      <c r="BL1003" s="25" t="s">
        <v>240</v>
      </c>
      <c r="BM1003" s="25" t="s">
        <v>1462</v>
      </c>
    </row>
    <row r="1004" s="1" customFormat="1" ht="216.75" customHeight="1">
      <c r="B1004" s="202"/>
      <c r="C1004" s="203" t="s">
        <v>1463</v>
      </c>
      <c r="D1004" s="203" t="s">
        <v>138</v>
      </c>
      <c r="E1004" s="204" t="s">
        <v>1464</v>
      </c>
      <c r="F1004" s="205" t="s">
        <v>1465</v>
      </c>
      <c r="G1004" s="206" t="s">
        <v>822</v>
      </c>
      <c r="H1004" s="207">
        <v>59</v>
      </c>
      <c r="I1004" s="208"/>
      <c r="J1004" s="209">
        <f>ROUND(I1004*H1004,2)</f>
        <v>0</v>
      </c>
      <c r="K1004" s="205" t="s">
        <v>5</v>
      </c>
      <c r="L1004" s="47"/>
      <c r="M1004" s="210" t="s">
        <v>5</v>
      </c>
      <c r="N1004" s="211" t="s">
        <v>44</v>
      </c>
      <c r="O1004" s="48"/>
      <c r="P1004" s="212">
        <f>O1004*H1004</f>
        <v>0</v>
      </c>
      <c r="Q1004" s="212">
        <v>0</v>
      </c>
      <c r="R1004" s="212">
        <f>Q1004*H1004</f>
        <v>0</v>
      </c>
      <c r="S1004" s="212">
        <v>0</v>
      </c>
      <c r="T1004" s="213">
        <f>S1004*H1004</f>
        <v>0</v>
      </c>
      <c r="AR1004" s="25" t="s">
        <v>240</v>
      </c>
      <c r="AT1004" s="25" t="s">
        <v>138</v>
      </c>
      <c r="AU1004" s="25" t="s">
        <v>144</v>
      </c>
      <c r="AY1004" s="25" t="s">
        <v>136</v>
      </c>
      <c r="BE1004" s="214">
        <f>IF(N1004="základní",J1004,0)</f>
        <v>0</v>
      </c>
      <c r="BF1004" s="214">
        <f>IF(N1004="snížená",J1004,0)</f>
        <v>0</v>
      </c>
      <c r="BG1004" s="214">
        <f>IF(N1004="zákl. přenesená",J1004,0)</f>
        <v>0</v>
      </c>
      <c r="BH1004" s="214">
        <f>IF(N1004="sníž. přenesená",J1004,0)</f>
        <v>0</v>
      </c>
      <c r="BI1004" s="214">
        <f>IF(N1004="nulová",J1004,0)</f>
        <v>0</v>
      </c>
      <c r="BJ1004" s="25" t="s">
        <v>144</v>
      </c>
      <c r="BK1004" s="214">
        <f>ROUND(I1004*H1004,2)</f>
        <v>0</v>
      </c>
      <c r="BL1004" s="25" t="s">
        <v>240</v>
      </c>
      <c r="BM1004" s="25" t="s">
        <v>1466</v>
      </c>
    </row>
    <row r="1005" s="1" customFormat="1" ht="216.75" customHeight="1">
      <c r="B1005" s="202"/>
      <c r="C1005" s="203" t="s">
        <v>1467</v>
      </c>
      <c r="D1005" s="203" t="s">
        <v>138</v>
      </c>
      <c r="E1005" s="204" t="s">
        <v>1468</v>
      </c>
      <c r="F1005" s="205" t="s">
        <v>1469</v>
      </c>
      <c r="G1005" s="206" t="s">
        <v>822</v>
      </c>
      <c r="H1005" s="207">
        <v>2</v>
      </c>
      <c r="I1005" s="208"/>
      <c r="J1005" s="209">
        <f>ROUND(I1005*H1005,2)</f>
        <v>0</v>
      </c>
      <c r="K1005" s="205" t="s">
        <v>5</v>
      </c>
      <c r="L1005" s="47"/>
      <c r="M1005" s="210" t="s">
        <v>5</v>
      </c>
      <c r="N1005" s="211" t="s">
        <v>44</v>
      </c>
      <c r="O1005" s="48"/>
      <c r="P1005" s="212">
        <f>O1005*H1005</f>
        <v>0</v>
      </c>
      <c r="Q1005" s="212">
        <v>0</v>
      </c>
      <c r="R1005" s="212">
        <f>Q1005*H1005</f>
        <v>0</v>
      </c>
      <c r="S1005" s="212">
        <v>0</v>
      </c>
      <c r="T1005" s="213">
        <f>S1005*H1005</f>
        <v>0</v>
      </c>
      <c r="AR1005" s="25" t="s">
        <v>240</v>
      </c>
      <c r="AT1005" s="25" t="s">
        <v>138</v>
      </c>
      <c r="AU1005" s="25" t="s">
        <v>144</v>
      </c>
      <c r="AY1005" s="25" t="s">
        <v>136</v>
      </c>
      <c r="BE1005" s="214">
        <f>IF(N1005="základní",J1005,0)</f>
        <v>0</v>
      </c>
      <c r="BF1005" s="214">
        <f>IF(N1005="snížená",J1005,0)</f>
        <v>0</v>
      </c>
      <c r="BG1005" s="214">
        <f>IF(N1005="zákl. přenesená",J1005,0)</f>
        <v>0</v>
      </c>
      <c r="BH1005" s="214">
        <f>IF(N1005="sníž. přenesená",J1005,0)</f>
        <v>0</v>
      </c>
      <c r="BI1005" s="214">
        <f>IF(N1005="nulová",J1005,0)</f>
        <v>0</v>
      </c>
      <c r="BJ1005" s="25" t="s">
        <v>144</v>
      </c>
      <c r="BK1005" s="214">
        <f>ROUND(I1005*H1005,2)</f>
        <v>0</v>
      </c>
      <c r="BL1005" s="25" t="s">
        <v>240</v>
      </c>
      <c r="BM1005" s="25" t="s">
        <v>1470</v>
      </c>
    </row>
    <row r="1006" s="1" customFormat="1" ht="140.25" customHeight="1">
      <c r="B1006" s="202"/>
      <c r="C1006" s="203" t="s">
        <v>1471</v>
      </c>
      <c r="D1006" s="203" t="s">
        <v>138</v>
      </c>
      <c r="E1006" s="204" t="s">
        <v>1472</v>
      </c>
      <c r="F1006" s="205" t="s">
        <v>1473</v>
      </c>
      <c r="G1006" s="206" t="s">
        <v>822</v>
      </c>
      <c r="H1006" s="207">
        <v>34</v>
      </c>
      <c r="I1006" s="208"/>
      <c r="J1006" s="209">
        <f>ROUND(I1006*H1006,2)</f>
        <v>0</v>
      </c>
      <c r="K1006" s="205" t="s">
        <v>5</v>
      </c>
      <c r="L1006" s="47"/>
      <c r="M1006" s="210" t="s">
        <v>5</v>
      </c>
      <c r="N1006" s="211" t="s">
        <v>44</v>
      </c>
      <c r="O1006" s="48"/>
      <c r="P1006" s="212">
        <f>O1006*H1006</f>
        <v>0</v>
      </c>
      <c r="Q1006" s="212">
        <v>0</v>
      </c>
      <c r="R1006" s="212">
        <f>Q1006*H1006</f>
        <v>0</v>
      </c>
      <c r="S1006" s="212">
        <v>0</v>
      </c>
      <c r="T1006" s="213">
        <f>S1006*H1006</f>
        <v>0</v>
      </c>
      <c r="AR1006" s="25" t="s">
        <v>240</v>
      </c>
      <c r="AT1006" s="25" t="s">
        <v>138</v>
      </c>
      <c r="AU1006" s="25" t="s">
        <v>144</v>
      </c>
      <c r="AY1006" s="25" t="s">
        <v>136</v>
      </c>
      <c r="BE1006" s="214">
        <f>IF(N1006="základní",J1006,0)</f>
        <v>0</v>
      </c>
      <c r="BF1006" s="214">
        <f>IF(N1006="snížená",J1006,0)</f>
        <v>0</v>
      </c>
      <c r="BG1006" s="214">
        <f>IF(N1006="zákl. přenesená",J1006,0)</f>
        <v>0</v>
      </c>
      <c r="BH1006" s="214">
        <f>IF(N1006="sníž. přenesená",J1006,0)</f>
        <v>0</v>
      </c>
      <c r="BI1006" s="214">
        <f>IF(N1006="nulová",J1006,0)</f>
        <v>0</v>
      </c>
      <c r="BJ1006" s="25" t="s">
        <v>144</v>
      </c>
      <c r="BK1006" s="214">
        <f>ROUND(I1006*H1006,2)</f>
        <v>0</v>
      </c>
      <c r="BL1006" s="25" t="s">
        <v>240</v>
      </c>
      <c r="BM1006" s="25" t="s">
        <v>1474</v>
      </c>
    </row>
    <row r="1007" s="10" customFormat="1" ht="29.88" customHeight="1">
      <c r="B1007" s="189"/>
      <c r="D1007" s="190" t="s">
        <v>71</v>
      </c>
      <c r="E1007" s="200" t="s">
        <v>1475</v>
      </c>
      <c r="F1007" s="200" t="s">
        <v>1476</v>
      </c>
      <c r="I1007" s="192"/>
      <c r="J1007" s="201">
        <f>BK1007</f>
        <v>0</v>
      </c>
      <c r="L1007" s="189"/>
      <c r="M1007" s="194"/>
      <c r="N1007" s="195"/>
      <c r="O1007" s="195"/>
      <c r="P1007" s="196">
        <f>SUM(P1008:P1029)</f>
        <v>0</v>
      </c>
      <c r="Q1007" s="195"/>
      <c r="R1007" s="196">
        <f>SUM(R1008:R1029)</f>
        <v>0</v>
      </c>
      <c r="S1007" s="195"/>
      <c r="T1007" s="197">
        <f>SUM(T1008:T1029)</f>
        <v>0</v>
      </c>
      <c r="AR1007" s="190" t="s">
        <v>144</v>
      </c>
      <c r="AT1007" s="198" t="s">
        <v>71</v>
      </c>
      <c r="AU1007" s="198" t="s">
        <v>17</v>
      </c>
      <c r="AY1007" s="190" t="s">
        <v>136</v>
      </c>
      <c r="BK1007" s="199">
        <f>SUM(BK1008:BK1029)</f>
        <v>0</v>
      </c>
    </row>
    <row r="1008" s="1" customFormat="1" ht="38.25" customHeight="1">
      <c r="B1008" s="202"/>
      <c r="C1008" s="203" t="s">
        <v>1477</v>
      </c>
      <c r="D1008" s="203" t="s">
        <v>138</v>
      </c>
      <c r="E1008" s="204" t="s">
        <v>1478</v>
      </c>
      <c r="F1008" s="205" t="s">
        <v>1479</v>
      </c>
      <c r="G1008" s="206" t="s">
        <v>773</v>
      </c>
      <c r="H1008" s="257"/>
      <c r="I1008" s="208"/>
      <c r="J1008" s="209">
        <f>ROUND(I1008*H1008,2)</f>
        <v>0</v>
      </c>
      <c r="K1008" s="205" t="s">
        <v>142</v>
      </c>
      <c r="L1008" s="47"/>
      <c r="M1008" s="210" t="s">
        <v>5</v>
      </c>
      <c r="N1008" s="211" t="s">
        <v>44</v>
      </c>
      <c r="O1008" s="48"/>
      <c r="P1008" s="212">
        <f>O1008*H1008</f>
        <v>0</v>
      </c>
      <c r="Q1008" s="212">
        <v>0</v>
      </c>
      <c r="R1008" s="212">
        <f>Q1008*H1008</f>
        <v>0</v>
      </c>
      <c r="S1008" s="212">
        <v>0</v>
      </c>
      <c r="T1008" s="213">
        <f>S1008*H1008</f>
        <v>0</v>
      </c>
      <c r="AR1008" s="25" t="s">
        <v>240</v>
      </c>
      <c r="AT1008" s="25" t="s">
        <v>138</v>
      </c>
      <c r="AU1008" s="25" t="s">
        <v>144</v>
      </c>
      <c r="AY1008" s="25" t="s">
        <v>136</v>
      </c>
      <c r="BE1008" s="214">
        <f>IF(N1008="základní",J1008,0)</f>
        <v>0</v>
      </c>
      <c r="BF1008" s="214">
        <f>IF(N1008="snížená",J1008,0)</f>
        <v>0</v>
      </c>
      <c r="BG1008" s="214">
        <f>IF(N1008="zákl. přenesená",J1008,0)</f>
        <v>0</v>
      </c>
      <c r="BH1008" s="214">
        <f>IF(N1008="sníž. přenesená",J1008,0)</f>
        <v>0</v>
      </c>
      <c r="BI1008" s="214">
        <f>IF(N1008="nulová",J1008,0)</f>
        <v>0</v>
      </c>
      <c r="BJ1008" s="25" t="s">
        <v>144</v>
      </c>
      <c r="BK1008" s="214">
        <f>ROUND(I1008*H1008,2)</f>
        <v>0</v>
      </c>
      <c r="BL1008" s="25" t="s">
        <v>240</v>
      </c>
      <c r="BM1008" s="25" t="s">
        <v>1480</v>
      </c>
    </row>
    <row r="1009" s="1" customFormat="1" ht="16.5" customHeight="1">
      <c r="B1009" s="202"/>
      <c r="C1009" s="203" t="s">
        <v>1481</v>
      </c>
      <c r="D1009" s="203" t="s">
        <v>138</v>
      </c>
      <c r="E1009" s="204" t="s">
        <v>1482</v>
      </c>
      <c r="F1009" s="205" t="s">
        <v>1483</v>
      </c>
      <c r="G1009" s="206" t="s">
        <v>822</v>
      </c>
      <c r="H1009" s="207">
        <v>3</v>
      </c>
      <c r="I1009" s="208"/>
      <c r="J1009" s="209">
        <f>ROUND(I1009*H1009,2)</f>
        <v>0</v>
      </c>
      <c r="K1009" s="205" t="s">
        <v>5</v>
      </c>
      <c r="L1009" s="47"/>
      <c r="M1009" s="210" t="s">
        <v>5</v>
      </c>
      <c r="N1009" s="211" t="s">
        <v>44</v>
      </c>
      <c r="O1009" s="48"/>
      <c r="P1009" s="212">
        <f>O1009*H1009</f>
        <v>0</v>
      </c>
      <c r="Q1009" s="212">
        <v>0</v>
      </c>
      <c r="R1009" s="212">
        <f>Q1009*H1009</f>
        <v>0</v>
      </c>
      <c r="S1009" s="212">
        <v>0</v>
      </c>
      <c r="T1009" s="213">
        <f>S1009*H1009</f>
        <v>0</v>
      </c>
      <c r="AR1009" s="25" t="s">
        <v>240</v>
      </c>
      <c r="AT1009" s="25" t="s">
        <v>138</v>
      </c>
      <c r="AU1009" s="25" t="s">
        <v>144</v>
      </c>
      <c r="AY1009" s="25" t="s">
        <v>136</v>
      </c>
      <c r="BE1009" s="214">
        <f>IF(N1009="základní",J1009,0)</f>
        <v>0</v>
      </c>
      <c r="BF1009" s="214">
        <f>IF(N1009="snížená",J1009,0)</f>
        <v>0</v>
      </c>
      <c r="BG1009" s="214">
        <f>IF(N1009="zákl. přenesená",J1009,0)</f>
        <v>0</v>
      </c>
      <c r="BH1009" s="214">
        <f>IF(N1009="sníž. přenesená",J1009,0)</f>
        <v>0</v>
      </c>
      <c r="BI1009" s="214">
        <f>IF(N1009="nulová",J1009,0)</f>
        <v>0</v>
      </c>
      <c r="BJ1009" s="25" t="s">
        <v>144</v>
      </c>
      <c r="BK1009" s="214">
        <f>ROUND(I1009*H1009,2)</f>
        <v>0</v>
      </c>
      <c r="BL1009" s="25" t="s">
        <v>240</v>
      </c>
      <c r="BM1009" s="25" t="s">
        <v>1484</v>
      </c>
    </row>
    <row r="1010" s="1" customFormat="1" ht="63.75" customHeight="1">
      <c r="B1010" s="202"/>
      <c r="C1010" s="203" t="s">
        <v>1485</v>
      </c>
      <c r="D1010" s="203" t="s">
        <v>138</v>
      </c>
      <c r="E1010" s="204" t="s">
        <v>1486</v>
      </c>
      <c r="F1010" s="205" t="s">
        <v>1487</v>
      </c>
      <c r="G1010" s="206" t="s">
        <v>1488</v>
      </c>
      <c r="H1010" s="207">
        <v>2</v>
      </c>
      <c r="I1010" s="208"/>
      <c r="J1010" s="209">
        <f>ROUND(I1010*H1010,2)</f>
        <v>0</v>
      </c>
      <c r="K1010" s="205" t="s">
        <v>5</v>
      </c>
      <c r="L1010" s="47"/>
      <c r="M1010" s="210" t="s">
        <v>5</v>
      </c>
      <c r="N1010" s="211" t="s">
        <v>44</v>
      </c>
      <c r="O1010" s="48"/>
      <c r="P1010" s="212">
        <f>O1010*H1010</f>
        <v>0</v>
      </c>
      <c r="Q1010" s="212">
        <v>0</v>
      </c>
      <c r="R1010" s="212">
        <f>Q1010*H1010</f>
        <v>0</v>
      </c>
      <c r="S1010" s="212">
        <v>0</v>
      </c>
      <c r="T1010" s="213">
        <f>S1010*H1010</f>
        <v>0</v>
      </c>
      <c r="AR1010" s="25" t="s">
        <v>240</v>
      </c>
      <c r="AT1010" s="25" t="s">
        <v>138</v>
      </c>
      <c r="AU1010" s="25" t="s">
        <v>144</v>
      </c>
      <c r="AY1010" s="25" t="s">
        <v>136</v>
      </c>
      <c r="BE1010" s="214">
        <f>IF(N1010="základní",J1010,0)</f>
        <v>0</v>
      </c>
      <c r="BF1010" s="214">
        <f>IF(N1010="snížená",J1010,0)</f>
        <v>0</v>
      </c>
      <c r="BG1010" s="214">
        <f>IF(N1010="zákl. přenesená",J1010,0)</f>
        <v>0</v>
      </c>
      <c r="BH1010" s="214">
        <f>IF(N1010="sníž. přenesená",J1010,0)</f>
        <v>0</v>
      </c>
      <c r="BI1010" s="214">
        <f>IF(N1010="nulová",J1010,0)</f>
        <v>0</v>
      </c>
      <c r="BJ1010" s="25" t="s">
        <v>144</v>
      </c>
      <c r="BK1010" s="214">
        <f>ROUND(I1010*H1010,2)</f>
        <v>0</v>
      </c>
      <c r="BL1010" s="25" t="s">
        <v>240</v>
      </c>
      <c r="BM1010" s="25" t="s">
        <v>1489</v>
      </c>
    </row>
    <row r="1011" s="1" customFormat="1" ht="89.25" customHeight="1">
      <c r="B1011" s="202"/>
      <c r="C1011" s="203" t="s">
        <v>1490</v>
      </c>
      <c r="D1011" s="203" t="s">
        <v>138</v>
      </c>
      <c r="E1011" s="204" t="s">
        <v>1491</v>
      </c>
      <c r="F1011" s="205" t="s">
        <v>1492</v>
      </c>
      <c r="G1011" s="206" t="s">
        <v>1488</v>
      </c>
      <c r="H1011" s="207">
        <v>1</v>
      </c>
      <c r="I1011" s="208"/>
      <c r="J1011" s="209">
        <f>ROUND(I1011*H1011,2)</f>
        <v>0</v>
      </c>
      <c r="K1011" s="205" t="s">
        <v>5</v>
      </c>
      <c r="L1011" s="47"/>
      <c r="M1011" s="210" t="s">
        <v>5</v>
      </c>
      <c r="N1011" s="211" t="s">
        <v>44</v>
      </c>
      <c r="O1011" s="48"/>
      <c r="P1011" s="212">
        <f>O1011*H1011</f>
        <v>0</v>
      </c>
      <c r="Q1011" s="212">
        <v>0</v>
      </c>
      <c r="R1011" s="212">
        <f>Q1011*H1011</f>
        <v>0</v>
      </c>
      <c r="S1011" s="212">
        <v>0</v>
      </c>
      <c r="T1011" s="213">
        <f>S1011*H1011</f>
        <v>0</v>
      </c>
      <c r="AR1011" s="25" t="s">
        <v>240</v>
      </c>
      <c r="AT1011" s="25" t="s">
        <v>138</v>
      </c>
      <c r="AU1011" s="25" t="s">
        <v>144</v>
      </c>
      <c r="AY1011" s="25" t="s">
        <v>136</v>
      </c>
      <c r="BE1011" s="214">
        <f>IF(N1011="základní",J1011,0)</f>
        <v>0</v>
      </c>
      <c r="BF1011" s="214">
        <f>IF(N1011="snížená",J1011,0)</f>
        <v>0</v>
      </c>
      <c r="BG1011" s="214">
        <f>IF(N1011="zákl. přenesená",J1011,0)</f>
        <v>0</v>
      </c>
      <c r="BH1011" s="214">
        <f>IF(N1011="sníž. přenesená",J1011,0)</f>
        <v>0</v>
      </c>
      <c r="BI1011" s="214">
        <f>IF(N1011="nulová",J1011,0)</f>
        <v>0</v>
      </c>
      <c r="BJ1011" s="25" t="s">
        <v>144</v>
      </c>
      <c r="BK1011" s="214">
        <f>ROUND(I1011*H1011,2)</f>
        <v>0</v>
      </c>
      <c r="BL1011" s="25" t="s">
        <v>240</v>
      </c>
      <c r="BM1011" s="25" t="s">
        <v>1493</v>
      </c>
    </row>
    <row r="1012" s="1" customFormat="1" ht="16.5" customHeight="1">
      <c r="B1012" s="202"/>
      <c r="C1012" s="203" t="s">
        <v>1494</v>
      </c>
      <c r="D1012" s="203" t="s">
        <v>138</v>
      </c>
      <c r="E1012" s="204" t="s">
        <v>1495</v>
      </c>
      <c r="F1012" s="205" t="s">
        <v>1496</v>
      </c>
      <c r="G1012" s="206" t="s">
        <v>822</v>
      </c>
      <c r="H1012" s="207">
        <v>7</v>
      </c>
      <c r="I1012" s="208"/>
      <c r="J1012" s="209">
        <f>ROUND(I1012*H1012,2)</f>
        <v>0</v>
      </c>
      <c r="K1012" s="205" t="s">
        <v>5</v>
      </c>
      <c r="L1012" s="47"/>
      <c r="M1012" s="210" t="s">
        <v>5</v>
      </c>
      <c r="N1012" s="211" t="s">
        <v>44</v>
      </c>
      <c r="O1012" s="48"/>
      <c r="P1012" s="212">
        <f>O1012*H1012</f>
        <v>0</v>
      </c>
      <c r="Q1012" s="212">
        <v>0</v>
      </c>
      <c r="R1012" s="212">
        <f>Q1012*H1012</f>
        <v>0</v>
      </c>
      <c r="S1012" s="212">
        <v>0</v>
      </c>
      <c r="T1012" s="213">
        <f>S1012*H1012</f>
        <v>0</v>
      </c>
      <c r="AR1012" s="25" t="s">
        <v>240</v>
      </c>
      <c r="AT1012" s="25" t="s">
        <v>138</v>
      </c>
      <c r="AU1012" s="25" t="s">
        <v>144</v>
      </c>
      <c r="AY1012" s="25" t="s">
        <v>136</v>
      </c>
      <c r="BE1012" s="214">
        <f>IF(N1012="základní",J1012,0)</f>
        <v>0</v>
      </c>
      <c r="BF1012" s="214">
        <f>IF(N1012="snížená",J1012,0)</f>
        <v>0</v>
      </c>
      <c r="BG1012" s="214">
        <f>IF(N1012="zákl. přenesená",J1012,0)</f>
        <v>0</v>
      </c>
      <c r="BH1012" s="214">
        <f>IF(N1012="sníž. přenesená",J1012,0)</f>
        <v>0</v>
      </c>
      <c r="BI1012" s="214">
        <f>IF(N1012="nulová",J1012,0)</f>
        <v>0</v>
      </c>
      <c r="BJ1012" s="25" t="s">
        <v>144</v>
      </c>
      <c r="BK1012" s="214">
        <f>ROUND(I1012*H1012,2)</f>
        <v>0</v>
      </c>
      <c r="BL1012" s="25" t="s">
        <v>240</v>
      </c>
      <c r="BM1012" s="25" t="s">
        <v>1497</v>
      </c>
    </row>
    <row r="1013" s="11" customFormat="1">
      <c r="B1013" s="215"/>
      <c r="D1013" s="216" t="s">
        <v>146</v>
      </c>
      <c r="E1013" s="217" t="s">
        <v>5</v>
      </c>
      <c r="F1013" s="218" t="s">
        <v>446</v>
      </c>
      <c r="H1013" s="217" t="s">
        <v>5</v>
      </c>
      <c r="I1013" s="219"/>
      <c r="L1013" s="215"/>
      <c r="M1013" s="220"/>
      <c r="N1013" s="221"/>
      <c r="O1013" s="221"/>
      <c r="P1013" s="221"/>
      <c r="Q1013" s="221"/>
      <c r="R1013" s="221"/>
      <c r="S1013" s="221"/>
      <c r="T1013" s="222"/>
      <c r="AT1013" s="217" t="s">
        <v>146</v>
      </c>
      <c r="AU1013" s="217" t="s">
        <v>144</v>
      </c>
      <c r="AV1013" s="11" t="s">
        <v>17</v>
      </c>
      <c r="AW1013" s="11" t="s">
        <v>35</v>
      </c>
      <c r="AX1013" s="11" t="s">
        <v>72</v>
      </c>
      <c r="AY1013" s="217" t="s">
        <v>136</v>
      </c>
    </row>
    <row r="1014" s="12" customFormat="1">
      <c r="B1014" s="223"/>
      <c r="D1014" s="216" t="s">
        <v>146</v>
      </c>
      <c r="E1014" s="224" t="s">
        <v>5</v>
      </c>
      <c r="F1014" s="225" t="s">
        <v>173</v>
      </c>
      <c r="H1014" s="226">
        <v>7</v>
      </c>
      <c r="I1014" s="227"/>
      <c r="L1014" s="223"/>
      <c r="M1014" s="228"/>
      <c r="N1014" s="229"/>
      <c r="O1014" s="229"/>
      <c r="P1014" s="229"/>
      <c r="Q1014" s="229"/>
      <c r="R1014" s="229"/>
      <c r="S1014" s="229"/>
      <c r="T1014" s="230"/>
      <c r="AT1014" s="224" t="s">
        <v>146</v>
      </c>
      <c r="AU1014" s="224" t="s">
        <v>144</v>
      </c>
      <c r="AV1014" s="12" t="s">
        <v>144</v>
      </c>
      <c r="AW1014" s="12" t="s">
        <v>35</v>
      </c>
      <c r="AX1014" s="12" t="s">
        <v>17</v>
      </c>
      <c r="AY1014" s="224" t="s">
        <v>136</v>
      </c>
    </row>
    <row r="1015" s="1" customFormat="1" ht="16.5" customHeight="1">
      <c r="B1015" s="202"/>
      <c r="C1015" s="203" t="s">
        <v>1498</v>
      </c>
      <c r="D1015" s="203" t="s">
        <v>138</v>
      </c>
      <c r="E1015" s="204" t="s">
        <v>1499</v>
      </c>
      <c r="F1015" s="205" t="s">
        <v>1500</v>
      </c>
      <c r="G1015" s="206" t="s">
        <v>822</v>
      </c>
      <c r="H1015" s="207">
        <v>7</v>
      </c>
      <c r="I1015" s="208"/>
      <c r="J1015" s="209">
        <f>ROUND(I1015*H1015,2)</f>
        <v>0</v>
      </c>
      <c r="K1015" s="205" t="s">
        <v>5</v>
      </c>
      <c r="L1015" s="47"/>
      <c r="M1015" s="210" t="s">
        <v>5</v>
      </c>
      <c r="N1015" s="211" t="s">
        <v>44</v>
      </c>
      <c r="O1015" s="48"/>
      <c r="P1015" s="212">
        <f>O1015*H1015</f>
        <v>0</v>
      </c>
      <c r="Q1015" s="212">
        <v>0</v>
      </c>
      <c r="R1015" s="212">
        <f>Q1015*H1015</f>
        <v>0</v>
      </c>
      <c r="S1015" s="212">
        <v>0</v>
      </c>
      <c r="T1015" s="213">
        <f>S1015*H1015</f>
        <v>0</v>
      </c>
      <c r="AR1015" s="25" t="s">
        <v>240</v>
      </c>
      <c r="AT1015" s="25" t="s">
        <v>138</v>
      </c>
      <c r="AU1015" s="25" t="s">
        <v>144</v>
      </c>
      <c r="AY1015" s="25" t="s">
        <v>136</v>
      </c>
      <c r="BE1015" s="214">
        <f>IF(N1015="základní",J1015,0)</f>
        <v>0</v>
      </c>
      <c r="BF1015" s="214">
        <f>IF(N1015="snížená",J1015,0)</f>
        <v>0</v>
      </c>
      <c r="BG1015" s="214">
        <f>IF(N1015="zákl. přenesená",J1015,0)</f>
        <v>0</v>
      </c>
      <c r="BH1015" s="214">
        <f>IF(N1015="sníž. přenesená",J1015,0)</f>
        <v>0</v>
      </c>
      <c r="BI1015" s="214">
        <f>IF(N1015="nulová",J1015,0)</f>
        <v>0</v>
      </c>
      <c r="BJ1015" s="25" t="s">
        <v>144</v>
      </c>
      <c r="BK1015" s="214">
        <f>ROUND(I1015*H1015,2)</f>
        <v>0</v>
      </c>
      <c r="BL1015" s="25" t="s">
        <v>240</v>
      </c>
      <c r="BM1015" s="25" t="s">
        <v>1501</v>
      </c>
    </row>
    <row r="1016" s="1" customFormat="1" ht="16.5" customHeight="1">
      <c r="B1016" s="202"/>
      <c r="C1016" s="203" t="s">
        <v>1502</v>
      </c>
      <c r="D1016" s="203" t="s">
        <v>138</v>
      </c>
      <c r="E1016" s="204" t="s">
        <v>1503</v>
      </c>
      <c r="F1016" s="205" t="s">
        <v>1504</v>
      </c>
      <c r="G1016" s="206" t="s">
        <v>822</v>
      </c>
      <c r="H1016" s="207">
        <v>7</v>
      </c>
      <c r="I1016" s="208"/>
      <c r="J1016" s="209">
        <f>ROUND(I1016*H1016,2)</f>
        <v>0</v>
      </c>
      <c r="K1016" s="205" t="s">
        <v>5</v>
      </c>
      <c r="L1016" s="47"/>
      <c r="M1016" s="210" t="s">
        <v>5</v>
      </c>
      <c r="N1016" s="211" t="s">
        <v>44</v>
      </c>
      <c r="O1016" s="48"/>
      <c r="P1016" s="212">
        <f>O1016*H1016</f>
        <v>0</v>
      </c>
      <c r="Q1016" s="212">
        <v>0</v>
      </c>
      <c r="R1016" s="212">
        <f>Q1016*H1016</f>
        <v>0</v>
      </c>
      <c r="S1016" s="212">
        <v>0</v>
      </c>
      <c r="T1016" s="213">
        <f>S1016*H1016</f>
        <v>0</v>
      </c>
      <c r="AR1016" s="25" t="s">
        <v>240</v>
      </c>
      <c r="AT1016" s="25" t="s">
        <v>138</v>
      </c>
      <c r="AU1016" s="25" t="s">
        <v>144</v>
      </c>
      <c r="AY1016" s="25" t="s">
        <v>136</v>
      </c>
      <c r="BE1016" s="214">
        <f>IF(N1016="základní",J1016,0)</f>
        <v>0</v>
      </c>
      <c r="BF1016" s="214">
        <f>IF(N1016="snížená",J1016,0)</f>
        <v>0</v>
      </c>
      <c r="BG1016" s="214">
        <f>IF(N1016="zákl. přenesená",J1016,0)</f>
        <v>0</v>
      </c>
      <c r="BH1016" s="214">
        <f>IF(N1016="sníž. přenesená",J1016,0)</f>
        <v>0</v>
      </c>
      <c r="BI1016" s="214">
        <f>IF(N1016="nulová",J1016,0)</f>
        <v>0</v>
      </c>
      <c r="BJ1016" s="25" t="s">
        <v>144</v>
      </c>
      <c r="BK1016" s="214">
        <f>ROUND(I1016*H1016,2)</f>
        <v>0</v>
      </c>
      <c r="BL1016" s="25" t="s">
        <v>240</v>
      </c>
      <c r="BM1016" s="25" t="s">
        <v>1505</v>
      </c>
    </row>
    <row r="1017" s="1" customFormat="1" ht="16.5" customHeight="1">
      <c r="B1017" s="202"/>
      <c r="C1017" s="203" t="s">
        <v>1506</v>
      </c>
      <c r="D1017" s="203" t="s">
        <v>138</v>
      </c>
      <c r="E1017" s="204" t="s">
        <v>1507</v>
      </c>
      <c r="F1017" s="205" t="s">
        <v>1508</v>
      </c>
      <c r="G1017" s="206" t="s">
        <v>822</v>
      </c>
      <c r="H1017" s="207">
        <v>1</v>
      </c>
      <c r="I1017" s="208"/>
      <c r="J1017" s="209">
        <f>ROUND(I1017*H1017,2)</f>
        <v>0</v>
      </c>
      <c r="K1017" s="205" t="s">
        <v>5</v>
      </c>
      <c r="L1017" s="47"/>
      <c r="M1017" s="210" t="s">
        <v>5</v>
      </c>
      <c r="N1017" s="211" t="s">
        <v>44</v>
      </c>
      <c r="O1017" s="48"/>
      <c r="P1017" s="212">
        <f>O1017*H1017</f>
        <v>0</v>
      </c>
      <c r="Q1017" s="212">
        <v>0</v>
      </c>
      <c r="R1017" s="212">
        <f>Q1017*H1017</f>
        <v>0</v>
      </c>
      <c r="S1017" s="212">
        <v>0</v>
      </c>
      <c r="T1017" s="213">
        <f>S1017*H1017</f>
        <v>0</v>
      </c>
      <c r="AR1017" s="25" t="s">
        <v>240</v>
      </c>
      <c r="AT1017" s="25" t="s">
        <v>138</v>
      </c>
      <c r="AU1017" s="25" t="s">
        <v>144</v>
      </c>
      <c r="AY1017" s="25" t="s">
        <v>136</v>
      </c>
      <c r="BE1017" s="214">
        <f>IF(N1017="základní",J1017,0)</f>
        <v>0</v>
      </c>
      <c r="BF1017" s="214">
        <f>IF(N1017="snížená",J1017,0)</f>
        <v>0</v>
      </c>
      <c r="BG1017" s="214">
        <f>IF(N1017="zákl. přenesená",J1017,0)</f>
        <v>0</v>
      </c>
      <c r="BH1017" s="214">
        <f>IF(N1017="sníž. přenesená",J1017,0)</f>
        <v>0</v>
      </c>
      <c r="BI1017" s="214">
        <f>IF(N1017="nulová",J1017,0)</f>
        <v>0</v>
      </c>
      <c r="BJ1017" s="25" t="s">
        <v>144</v>
      </c>
      <c r="BK1017" s="214">
        <f>ROUND(I1017*H1017,2)</f>
        <v>0</v>
      </c>
      <c r="BL1017" s="25" t="s">
        <v>240</v>
      </c>
      <c r="BM1017" s="25" t="s">
        <v>1509</v>
      </c>
    </row>
    <row r="1018" s="11" customFormat="1">
      <c r="B1018" s="215"/>
      <c r="D1018" s="216" t="s">
        <v>146</v>
      </c>
      <c r="E1018" s="217" t="s">
        <v>5</v>
      </c>
      <c r="F1018" s="218" t="s">
        <v>1510</v>
      </c>
      <c r="H1018" s="217" t="s">
        <v>5</v>
      </c>
      <c r="I1018" s="219"/>
      <c r="L1018" s="215"/>
      <c r="M1018" s="220"/>
      <c r="N1018" s="221"/>
      <c r="O1018" s="221"/>
      <c r="P1018" s="221"/>
      <c r="Q1018" s="221"/>
      <c r="R1018" s="221"/>
      <c r="S1018" s="221"/>
      <c r="T1018" s="222"/>
      <c r="AT1018" s="217" t="s">
        <v>146</v>
      </c>
      <c r="AU1018" s="217" t="s">
        <v>144</v>
      </c>
      <c r="AV1018" s="11" t="s">
        <v>17</v>
      </c>
      <c r="AW1018" s="11" t="s">
        <v>35</v>
      </c>
      <c r="AX1018" s="11" t="s">
        <v>72</v>
      </c>
      <c r="AY1018" s="217" t="s">
        <v>136</v>
      </c>
    </row>
    <row r="1019" s="12" customFormat="1">
      <c r="B1019" s="223"/>
      <c r="D1019" s="216" t="s">
        <v>146</v>
      </c>
      <c r="E1019" s="224" t="s">
        <v>5</v>
      </c>
      <c r="F1019" s="225" t="s">
        <v>17</v>
      </c>
      <c r="H1019" s="226">
        <v>1</v>
      </c>
      <c r="I1019" s="227"/>
      <c r="L1019" s="223"/>
      <c r="M1019" s="228"/>
      <c r="N1019" s="229"/>
      <c r="O1019" s="229"/>
      <c r="P1019" s="229"/>
      <c r="Q1019" s="229"/>
      <c r="R1019" s="229"/>
      <c r="S1019" s="229"/>
      <c r="T1019" s="230"/>
      <c r="AT1019" s="224" t="s">
        <v>146</v>
      </c>
      <c r="AU1019" s="224" t="s">
        <v>144</v>
      </c>
      <c r="AV1019" s="12" t="s">
        <v>144</v>
      </c>
      <c r="AW1019" s="12" t="s">
        <v>35</v>
      </c>
      <c r="AX1019" s="12" t="s">
        <v>17</v>
      </c>
      <c r="AY1019" s="224" t="s">
        <v>136</v>
      </c>
    </row>
    <row r="1020" s="1" customFormat="1" ht="16.5" customHeight="1">
      <c r="B1020" s="202"/>
      <c r="C1020" s="203" t="s">
        <v>1511</v>
      </c>
      <c r="D1020" s="203" t="s">
        <v>138</v>
      </c>
      <c r="E1020" s="204" t="s">
        <v>1512</v>
      </c>
      <c r="F1020" s="205" t="s">
        <v>1513</v>
      </c>
      <c r="G1020" s="206" t="s">
        <v>822</v>
      </c>
      <c r="H1020" s="207">
        <v>1</v>
      </c>
      <c r="I1020" s="208"/>
      <c r="J1020" s="209">
        <f>ROUND(I1020*H1020,2)</f>
        <v>0</v>
      </c>
      <c r="K1020" s="205" t="s">
        <v>5</v>
      </c>
      <c r="L1020" s="47"/>
      <c r="M1020" s="210" t="s">
        <v>5</v>
      </c>
      <c r="N1020" s="211" t="s">
        <v>44</v>
      </c>
      <c r="O1020" s="48"/>
      <c r="P1020" s="212">
        <f>O1020*H1020</f>
        <v>0</v>
      </c>
      <c r="Q1020" s="212">
        <v>0</v>
      </c>
      <c r="R1020" s="212">
        <f>Q1020*H1020</f>
        <v>0</v>
      </c>
      <c r="S1020" s="212">
        <v>0</v>
      </c>
      <c r="T1020" s="213">
        <f>S1020*H1020</f>
        <v>0</v>
      </c>
      <c r="AR1020" s="25" t="s">
        <v>240</v>
      </c>
      <c r="AT1020" s="25" t="s">
        <v>138</v>
      </c>
      <c r="AU1020" s="25" t="s">
        <v>144</v>
      </c>
      <c r="AY1020" s="25" t="s">
        <v>136</v>
      </c>
      <c r="BE1020" s="214">
        <f>IF(N1020="základní",J1020,0)</f>
        <v>0</v>
      </c>
      <c r="BF1020" s="214">
        <f>IF(N1020="snížená",J1020,0)</f>
        <v>0</v>
      </c>
      <c r="BG1020" s="214">
        <f>IF(N1020="zákl. přenesená",J1020,0)</f>
        <v>0</v>
      </c>
      <c r="BH1020" s="214">
        <f>IF(N1020="sníž. přenesená",J1020,0)</f>
        <v>0</v>
      </c>
      <c r="BI1020" s="214">
        <f>IF(N1020="nulová",J1020,0)</f>
        <v>0</v>
      </c>
      <c r="BJ1020" s="25" t="s">
        <v>144</v>
      </c>
      <c r="BK1020" s="214">
        <f>ROUND(I1020*H1020,2)</f>
        <v>0</v>
      </c>
      <c r="BL1020" s="25" t="s">
        <v>240</v>
      </c>
      <c r="BM1020" s="25" t="s">
        <v>1514</v>
      </c>
    </row>
    <row r="1021" s="1" customFormat="1" ht="16.5" customHeight="1">
      <c r="B1021" s="202"/>
      <c r="C1021" s="203" t="s">
        <v>1515</v>
      </c>
      <c r="D1021" s="203" t="s">
        <v>138</v>
      </c>
      <c r="E1021" s="204" t="s">
        <v>1516</v>
      </c>
      <c r="F1021" s="205" t="s">
        <v>1517</v>
      </c>
      <c r="G1021" s="206" t="s">
        <v>822</v>
      </c>
      <c r="H1021" s="207">
        <v>1</v>
      </c>
      <c r="I1021" s="208"/>
      <c r="J1021" s="209">
        <f>ROUND(I1021*H1021,2)</f>
        <v>0</v>
      </c>
      <c r="K1021" s="205" t="s">
        <v>5</v>
      </c>
      <c r="L1021" s="47"/>
      <c r="M1021" s="210" t="s">
        <v>5</v>
      </c>
      <c r="N1021" s="211" t="s">
        <v>44</v>
      </c>
      <c r="O1021" s="48"/>
      <c r="P1021" s="212">
        <f>O1021*H1021</f>
        <v>0</v>
      </c>
      <c r="Q1021" s="212">
        <v>0</v>
      </c>
      <c r="R1021" s="212">
        <f>Q1021*H1021</f>
        <v>0</v>
      </c>
      <c r="S1021" s="212">
        <v>0</v>
      </c>
      <c r="T1021" s="213">
        <f>S1021*H1021</f>
        <v>0</v>
      </c>
      <c r="AR1021" s="25" t="s">
        <v>240</v>
      </c>
      <c r="AT1021" s="25" t="s">
        <v>138</v>
      </c>
      <c r="AU1021" s="25" t="s">
        <v>144</v>
      </c>
      <c r="AY1021" s="25" t="s">
        <v>136</v>
      </c>
      <c r="BE1021" s="214">
        <f>IF(N1021="základní",J1021,0)</f>
        <v>0</v>
      </c>
      <c r="BF1021" s="214">
        <f>IF(N1021="snížená",J1021,0)</f>
        <v>0</v>
      </c>
      <c r="BG1021" s="214">
        <f>IF(N1021="zákl. přenesená",J1021,0)</f>
        <v>0</v>
      </c>
      <c r="BH1021" s="214">
        <f>IF(N1021="sníž. přenesená",J1021,0)</f>
        <v>0</v>
      </c>
      <c r="BI1021" s="214">
        <f>IF(N1021="nulová",J1021,0)</f>
        <v>0</v>
      </c>
      <c r="BJ1021" s="25" t="s">
        <v>144</v>
      </c>
      <c r="BK1021" s="214">
        <f>ROUND(I1021*H1021,2)</f>
        <v>0</v>
      </c>
      <c r="BL1021" s="25" t="s">
        <v>240</v>
      </c>
      <c r="BM1021" s="25" t="s">
        <v>1518</v>
      </c>
    </row>
    <row r="1022" s="1" customFormat="1" ht="16.5" customHeight="1">
      <c r="B1022" s="202"/>
      <c r="C1022" s="203" t="s">
        <v>1519</v>
      </c>
      <c r="D1022" s="203" t="s">
        <v>138</v>
      </c>
      <c r="E1022" s="204" t="s">
        <v>1520</v>
      </c>
      <c r="F1022" s="205" t="s">
        <v>1521</v>
      </c>
      <c r="G1022" s="206" t="s">
        <v>207</v>
      </c>
      <c r="H1022" s="207">
        <v>9</v>
      </c>
      <c r="I1022" s="208"/>
      <c r="J1022" s="209">
        <f>ROUND(I1022*H1022,2)</f>
        <v>0</v>
      </c>
      <c r="K1022" s="205" t="s">
        <v>5</v>
      </c>
      <c r="L1022" s="47"/>
      <c r="M1022" s="210" t="s">
        <v>5</v>
      </c>
      <c r="N1022" s="211" t="s">
        <v>44</v>
      </c>
      <c r="O1022" s="48"/>
      <c r="P1022" s="212">
        <f>O1022*H1022</f>
        <v>0</v>
      </c>
      <c r="Q1022" s="212">
        <v>0</v>
      </c>
      <c r="R1022" s="212">
        <f>Q1022*H1022</f>
        <v>0</v>
      </c>
      <c r="S1022" s="212">
        <v>0</v>
      </c>
      <c r="T1022" s="213">
        <f>S1022*H1022</f>
        <v>0</v>
      </c>
      <c r="AR1022" s="25" t="s">
        <v>240</v>
      </c>
      <c r="AT1022" s="25" t="s">
        <v>138</v>
      </c>
      <c r="AU1022" s="25" t="s">
        <v>144</v>
      </c>
      <c r="AY1022" s="25" t="s">
        <v>136</v>
      </c>
      <c r="BE1022" s="214">
        <f>IF(N1022="základní",J1022,0)</f>
        <v>0</v>
      </c>
      <c r="BF1022" s="214">
        <f>IF(N1022="snížená",J1022,0)</f>
        <v>0</v>
      </c>
      <c r="BG1022" s="214">
        <f>IF(N1022="zákl. přenesená",J1022,0)</f>
        <v>0</v>
      </c>
      <c r="BH1022" s="214">
        <f>IF(N1022="sníž. přenesená",J1022,0)</f>
        <v>0</v>
      </c>
      <c r="BI1022" s="214">
        <f>IF(N1022="nulová",J1022,0)</f>
        <v>0</v>
      </c>
      <c r="BJ1022" s="25" t="s">
        <v>144</v>
      </c>
      <c r="BK1022" s="214">
        <f>ROUND(I1022*H1022,2)</f>
        <v>0</v>
      </c>
      <c r="BL1022" s="25" t="s">
        <v>240</v>
      </c>
      <c r="BM1022" s="25" t="s">
        <v>1522</v>
      </c>
    </row>
    <row r="1023" s="11" customFormat="1">
      <c r="B1023" s="215"/>
      <c r="D1023" s="216" t="s">
        <v>146</v>
      </c>
      <c r="E1023" s="217" t="s">
        <v>5</v>
      </c>
      <c r="F1023" s="218" t="s">
        <v>305</v>
      </c>
      <c r="H1023" s="217" t="s">
        <v>5</v>
      </c>
      <c r="I1023" s="219"/>
      <c r="L1023" s="215"/>
      <c r="M1023" s="220"/>
      <c r="N1023" s="221"/>
      <c r="O1023" s="221"/>
      <c r="P1023" s="221"/>
      <c r="Q1023" s="221"/>
      <c r="R1023" s="221"/>
      <c r="S1023" s="221"/>
      <c r="T1023" s="222"/>
      <c r="AT1023" s="217" t="s">
        <v>146</v>
      </c>
      <c r="AU1023" s="217" t="s">
        <v>144</v>
      </c>
      <c r="AV1023" s="11" t="s">
        <v>17</v>
      </c>
      <c r="AW1023" s="11" t="s">
        <v>35</v>
      </c>
      <c r="AX1023" s="11" t="s">
        <v>72</v>
      </c>
      <c r="AY1023" s="217" t="s">
        <v>136</v>
      </c>
    </row>
    <row r="1024" s="12" customFormat="1">
      <c r="B1024" s="223"/>
      <c r="D1024" s="216" t="s">
        <v>146</v>
      </c>
      <c r="E1024" s="224" t="s">
        <v>5</v>
      </c>
      <c r="F1024" s="225" t="s">
        <v>502</v>
      </c>
      <c r="H1024" s="226">
        <v>5.0999999999999996</v>
      </c>
      <c r="I1024" s="227"/>
      <c r="L1024" s="223"/>
      <c r="M1024" s="228"/>
      <c r="N1024" s="229"/>
      <c r="O1024" s="229"/>
      <c r="P1024" s="229"/>
      <c r="Q1024" s="229"/>
      <c r="R1024" s="229"/>
      <c r="S1024" s="229"/>
      <c r="T1024" s="230"/>
      <c r="AT1024" s="224" t="s">
        <v>146</v>
      </c>
      <c r="AU1024" s="224" t="s">
        <v>144</v>
      </c>
      <c r="AV1024" s="12" t="s">
        <v>144</v>
      </c>
      <c r="AW1024" s="12" t="s">
        <v>35</v>
      </c>
      <c r="AX1024" s="12" t="s">
        <v>72</v>
      </c>
      <c r="AY1024" s="224" t="s">
        <v>136</v>
      </c>
    </row>
    <row r="1025" s="11" customFormat="1">
      <c r="B1025" s="215"/>
      <c r="D1025" s="216" t="s">
        <v>146</v>
      </c>
      <c r="E1025" s="217" t="s">
        <v>5</v>
      </c>
      <c r="F1025" s="218" t="s">
        <v>1523</v>
      </c>
      <c r="H1025" s="217" t="s">
        <v>5</v>
      </c>
      <c r="I1025" s="219"/>
      <c r="L1025" s="215"/>
      <c r="M1025" s="220"/>
      <c r="N1025" s="221"/>
      <c r="O1025" s="221"/>
      <c r="P1025" s="221"/>
      <c r="Q1025" s="221"/>
      <c r="R1025" s="221"/>
      <c r="S1025" s="221"/>
      <c r="T1025" s="222"/>
      <c r="AT1025" s="217" t="s">
        <v>146</v>
      </c>
      <c r="AU1025" s="217" t="s">
        <v>144</v>
      </c>
      <c r="AV1025" s="11" t="s">
        <v>17</v>
      </c>
      <c r="AW1025" s="11" t="s">
        <v>35</v>
      </c>
      <c r="AX1025" s="11" t="s">
        <v>72</v>
      </c>
      <c r="AY1025" s="217" t="s">
        <v>136</v>
      </c>
    </row>
    <row r="1026" s="12" customFormat="1">
      <c r="B1026" s="223"/>
      <c r="D1026" s="216" t="s">
        <v>146</v>
      </c>
      <c r="E1026" s="224" t="s">
        <v>5</v>
      </c>
      <c r="F1026" s="225" t="s">
        <v>1524</v>
      </c>
      <c r="H1026" s="226">
        <v>3.8999999999999999</v>
      </c>
      <c r="I1026" s="227"/>
      <c r="L1026" s="223"/>
      <c r="M1026" s="228"/>
      <c r="N1026" s="229"/>
      <c r="O1026" s="229"/>
      <c r="P1026" s="229"/>
      <c r="Q1026" s="229"/>
      <c r="R1026" s="229"/>
      <c r="S1026" s="229"/>
      <c r="T1026" s="230"/>
      <c r="AT1026" s="224" t="s">
        <v>146</v>
      </c>
      <c r="AU1026" s="224" t="s">
        <v>144</v>
      </c>
      <c r="AV1026" s="12" t="s">
        <v>144</v>
      </c>
      <c r="AW1026" s="12" t="s">
        <v>35</v>
      </c>
      <c r="AX1026" s="12" t="s">
        <v>72</v>
      </c>
      <c r="AY1026" s="224" t="s">
        <v>136</v>
      </c>
    </row>
    <row r="1027" s="13" customFormat="1">
      <c r="B1027" s="231"/>
      <c r="D1027" s="216" t="s">
        <v>146</v>
      </c>
      <c r="E1027" s="232" t="s">
        <v>5</v>
      </c>
      <c r="F1027" s="233" t="s">
        <v>203</v>
      </c>
      <c r="H1027" s="234">
        <v>9</v>
      </c>
      <c r="I1027" s="235"/>
      <c r="L1027" s="231"/>
      <c r="M1027" s="236"/>
      <c r="N1027" s="237"/>
      <c r="O1027" s="237"/>
      <c r="P1027" s="237"/>
      <c r="Q1027" s="237"/>
      <c r="R1027" s="237"/>
      <c r="S1027" s="237"/>
      <c r="T1027" s="238"/>
      <c r="AT1027" s="232" t="s">
        <v>146</v>
      </c>
      <c r="AU1027" s="232" t="s">
        <v>144</v>
      </c>
      <c r="AV1027" s="13" t="s">
        <v>143</v>
      </c>
      <c r="AW1027" s="13" t="s">
        <v>35</v>
      </c>
      <c r="AX1027" s="13" t="s">
        <v>17</v>
      </c>
      <c r="AY1027" s="232" t="s">
        <v>136</v>
      </c>
    </row>
    <row r="1028" s="1" customFormat="1" ht="16.5" customHeight="1">
      <c r="B1028" s="202"/>
      <c r="C1028" s="203" t="s">
        <v>1525</v>
      </c>
      <c r="D1028" s="203" t="s">
        <v>138</v>
      </c>
      <c r="E1028" s="204" t="s">
        <v>1526</v>
      </c>
      <c r="F1028" s="205" t="s">
        <v>1527</v>
      </c>
      <c r="G1028" s="206" t="s">
        <v>207</v>
      </c>
      <c r="H1028" s="207">
        <v>9</v>
      </c>
      <c r="I1028" s="208"/>
      <c r="J1028" s="209">
        <f>ROUND(I1028*H1028,2)</f>
        <v>0</v>
      </c>
      <c r="K1028" s="205" t="s">
        <v>5</v>
      </c>
      <c r="L1028" s="47"/>
      <c r="M1028" s="210" t="s">
        <v>5</v>
      </c>
      <c r="N1028" s="211" t="s">
        <v>44</v>
      </c>
      <c r="O1028" s="48"/>
      <c r="P1028" s="212">
        <f>O1028*H1028</f>
        <v>0</v>
      </c>
      <c r="Q1028" s="212">
        <v>0</v>
      </c>
      <c r="R1028" s="212">
        <f>Q1028*H1028</f>
        <v>0</v>
      </c>
      <c r="S1028" s="212">
        <v>0</v>
      </c>
      <c r="T1028" s="213">
        <f>S1028*H1028</f>
        <v>0</v>
      </c>
      <c r="AR1028" s="25" t="s">
        <v>240</v>
      </c>
      <c r="AT1028" s="25" t="s">
        <v>138</v>
      </c>
      <c r="AU1028" s="25" t="s">
        <v>144</v>
      </c>
      <c r="AY1028" s="25" t="s">
        <v>136</v>
      </c>
      <c r="BE1028" s="214">
        <f>IF(N1028="základní",J1028,0)</f>
        <v>0</v>
      </c>
      <c r="BF1028" s="214">
        <f>IF(N1028="snížená",J1028,0)</f>
        <v>0</v>
      </c>
      <c r="BG1028" s="214">
        <f>IF(N1028="zákl. přenesená",J1028,0)</f>
        <v>0</v>
      </c>
      <c r="BH1028" s="214">
        <f>IF(N1028="sníž. přenesená",J1028,0)</f>
        <v>0</v>
      </c>
      <c r="BI1028" s="214">
        <f>IF(N1028="nulová",J1028,0)</f>
        <v>0</v>
      </c>
      <c r="BJ1028" s="25" t="s">
        <v>144</v>
      </c>
      <c r="BK1028" s="214">
        <f>ROUND(I1028*H1028,2)</f>
        <v>0</v>
      </c>
      <c r="BL1028" s="25" t="s">
        <v>240</v>
      </c>
      <c r="BM1028" s="25" t="s">
        <v>1528</v>
      </c>
    </row>
    <row r="1029" s="1" customFormat="1" ht="16.5" customHeight="1">
      <c r="B1029" s="202"/>
      <c r="C1029" s="203" t="s">
        <v>1529</v>
      </c>
      <c r="D1029" s="203" t="s">
        <v>138</v>
      </c>
      <c r="E1029" s="204" t="s">
        <v>1530</v>
      </c>
      <c r="F1029" s="205" t="s">
        <v>1531</v>
      </c>
      <c r="G1029" s="206" t="s">
        <v>207</v>
      </c>
      <c r="H1029" s="207">
        <v>9</v>
      </c>
      <c r="I1029" s="208"/>
      <c r="J1029" s="209">
        <f>ROUND(I1029*H1029,2)</f>
        <v>0</v>
      </c>
      <c r="K1029" s="205" t="s">
        <v>5</v>
      </c>
      <c r="L1029" s="47"/>
      <c r="M1029" s="210" t="s">
        <v>5</v>
      </c>
      <c r="N1029" s="211" t="s">
        <v>44</v>
      </c>
      <c r="O1029" s="48"/>
      <c r="P1029" s="212">
        <f>O1029*H1029</f>
        <v>0</v>
      </c>
      <c r="Q1029" s="212">
        <v>0</v>
      </c>
      <c r="R1029" s="212">
        <f>Q1029*H1029</f>
        <v>0</v>
      </c>
      <c r="S1029" s="212">
        <v>0</v>
      </c>
      <c r="T1029" s="213">
        <f>S1029*H1029</f>
        <v>0</v>
      </c>
      <c r="AR1029" s="25" t="s">
        <v>240</v>
      </c>
      <c r="AT1029" s="25" t="s">
        <v>138</v>
      </c>
      <c r="AU1029" s="25" t="s">
        <v>144</v>
      </c>
      <c r="AY1029" s="25" t="s">
        <v>136</v>
      </c>
      <c r="BE1029" s="214">
        <f>IF(N1029="základní",J1029,0)</f>
        <v>0</v>
      </c>
      <c r="BF1029" s="214">
        <f>IF(N1029="snížená",J1029,0)</f>
        <v>0</v>
      </c>
      <c r="BG1029" s="214">
        <f>IF(N1029="zákl. přenesená",J1029,0)</f>
        <v>0</v>
      </c>
      <c r="BH1029" s="214">
        <f>IF(N1029="sníž. přenesená",J1029,0)</f>
        <v>0</v>
      </c>
      <c r="BI1029" s="214">
        <f>IF(N1029="nulová",J1029,0)</f>
        <v>0</v>
      </c>
      <c r="BJ1029" s="25" t="s">
        <v>144</v>
      </c>
      <c r="BK1029" s="214">
        <f>ROUND(I1029*H1029,2)</f>
        <v>0</v>
      </c>
      <c r="BL1029" s="25" t="s">
        <v>240</v>
      </c>
      <c r="BM1029" s="25" t="s">
        <v>1532</v>
      </c>
    </row>
    <row r="1030" s="10" customFormat="1" ht="29.88" customHeight="1">
      <c r="B1030" s="189"/>
      <c r="D1030" s="190" t="s">
        <v>71</v>
      </c>
      <c r="E1030" s="200" t="s">
        <v>1533</v>
      </c>
      <c r="F1030" s="200" t="s">
        <v>1534</v>
      </c>
      <c r="I1030" s="192"/>
      <c r="J1030" s="201">
        <f>BK1030</f>
        <v>0</v>
      </c>
      <c r="L1030" s="189"/>
      <c r="M1030" s="194"/>
      <c r="N1030" s="195"/>
      <c r="O1030" s="195"/>
      <c r="P1030" s="196">
        <f>SUM(P1031:P1048)</f>
        <v>0</v>
      </c>
      <c r="Q1030" s="195"/>
      <c r="R1030" s="196">
        <f>SUM(R1031:R1048)</f>
        <v>0.59152399999999994</v>
      </c>
      <c r="S1030" s="195"/>
      <c r="T1030" s="197">
        <f>SUM(T1031:T1048)</f>
        <v>0</v>
      </c>
      <c r="AR1030" s="190" t="s">
        <v>144</v>
      </c>
      <c r="AT1030" s="198" t="s">
        <v>71</v>
      </c>
      <c r="AU1030" s="198" t="s">
        <v>17</v>
      </c>
      <c r="AY1030" s="190" t="s">
        <v>136</v>
      </c>
      <c r="BK1030" s="199">
        <f>SUM(BK1031:BK1048)</f>
        <v>0</v>
      </c>
    </row>
    <row r="1031" s="1" customFormat="1" ht="25.5" customHeight="1">
      <c r="B1031" s="202"/>
      <c r="C1031" s="203" t="s">
        <v>1535</v>
      </c>
      <c r="D1031" s="203" t="s">
        <v>138</v>
      </c>
      <c r="E1031" s="204" t="s">
        <v>1536</v>
      </c>
      <c r="F1031" s="205" t="s">
        <v>1537</v>
      </c>
      <c r="G1031" s="206" t="s">
        <v>141</v>
      </c>
      <c r="H1031" s="207">
        <v>1183.048</v>
      </c>
      <c r="I1031" s="208"/>
      <c r="J1031" s="209">
        <f>ROUND(I1031*H1031,2)</f>
        <v>0</v>
      </c>
      <c r="K1031" s="205" t="s">
        <v>142</v>
      </c>
      <c r="L1031" s="47"/>
      <c r="M1031" s="210" t="s">
        <v>5</v>
      </c>
      <c r="N1031" s="211" t="s">
        <v>44</v>
      </c>
      <c r="O1031" s="48"/>
      <c r="P1031" s="212">
        <f>O1031*H1031</f>
        <v>0</v>
      </c>
      <c r="Q1031" s="212">
        <v>0.00021000000000000001</v>
      </c>
      <c r="R1031" s="212">
        <f>Q1031*H1031</f>
        <v>0.24844008000000001</v>
      </c>
      <c r="S1031" s="212">
        <v>0</v>
      </c>
      <c r="T1031" s="213">
        <f>S1031*H1031</f>
        <v>0</v>
      </c>
      <c r="AR1031" s="25" t="s">
        <v>240</v>
      </c>
      <c r="AT1031" s="25" t="s">
        <v>138</v>
      </c>
      <c r="AU1031" s="25" t="s">
        <v>144</v>
      </c>
      <c r="AY1031" s="25" t="s">
        <v>136</v>
      </c>
      <c r="BE1031" s="214">
        <f>IF(N1031="základní",J1031,0)</f>
        <v>0</v>
      </c>
      <c r="BF1031" s="214">
        <f>IF(N1031="snížená",J1031,0)</f>
        <v>0</v>
      </c>
      <c r="BG1031" s="214">
        <f>IF(N1031="zákl. přenesená",J1031,0)</f>
        <v>0</v>
      </c>
      <c r="BH1031" s="214">
        <f>IF(N1031="sníž. přenesená",J1031,0)</f>
        <v>0</v>
      </c>
      <c r="BI1031" s="214">
        <f>IF(N1031="nulová",J1031,0)</f>
        <v>0</v>
      </c>
      <c r="BJ1031" s="25" t="s">
        <v>144</v>
      </c>
      <c r="BK1031" s="214">
        <f>ROUND(I1031*H1031,2)</f>
        <v>0</v>
      </c>
      <c r="BL1031" s="25" t="s">
        <v>240</v>
      </c>
      <c r="BM1031" s="25" t="s">
        <v>1538</v>
      </c>
    </row>
    <row r="1032" s="11" customFormat="1">
      <c r="B1032" s="215"/>
      <c r="D1032" s="216" t="s">
        <v>146</v>
      </c>
      <c r="E1032" s="217" t="s">
        <v>5</v>
      </c>
      <c r="F1032" s="218" t="s">
        <v>1539</v>
      </c>
      <c r="H1032" s="217" t="s">
        <v>5</v>
      </c>
      <c r="I1032" s="219"/>
      <c r="L1032" s="215"/>
      <c r="M1032" s="220"/>
      <c r="N1032" s="221"/>
      <c r="O1032" s="221"/>
      <c r="P1032" s="221"/>
      <c r="Q1032" s="221"/>
      <c r="R1032" s="221"/>
      <c r="S1032" s="221"/>
      <c r="T1032" s="222"/>
      <c r="AT1032" s="217" t="s">
        <v>146</v>
      </c>
      <c r="AU1032" s="217" t="s">
        <v>144</v>
      </c>
      <c r="AV1032" s="11" t="s">
        <v>17</v>
      </c>
      <c r="AW1032" s="11" t="s">
        <v>35</v>
      </c>
      <c r="AX1032" s="11" t="s">
        <v>72</v>
      </c>
      <c r="AY1032" s="217" t="s">
        <v>136</v>
      </c>
    </row>
    <row r="1033" s="12" customFormat="1">
      <c r="B1033" s="223"/>
      <c r="D1033" s="216" t="s">
        <v>146</v>
      </c>
      <c r="E1033" s="224" t="s">
        <v>5</v>
      </c>
      <c r="F1033" s="225" t="s">
        <v>1540</v>
      </c>
      <c r="H1033" s="226">
        <v>82.555999999999997</v>
      </c>
      <c r="I1033" s="227"/>
      <c r="L1033" s="223"/>
      <c r="M1033" s="228"/>
      <c r="N1033" s="229"/>
      <c r="O1033" s="229"/>
      <c r="P1033" s="229"/>
      <c r="Q1033" s="229"/>
      <c r="R1033" s="229"/>
      <c r="S1033" s="229"/>
      <c r="T1033" s="230"/>
      <c r="AT1033" s="224" t="s">
        <v>146</v>
      </c>
      <c r="AU1033" s="224" t="s">
        <v>144</v>
      </c>
      <c r="AV1033" s="12" t="s">
        <v>144</v>
      </c>
      <c r="AW1033" s="12" t="s">
        <v>35</v>
      </c>
      <c r="AX1033" s="12" t="s">
        <v>72</v>
      </c>
      <c r="AY1033" s="224" t="s">
        <v>136</v>
      </c>
    </row>
    <row r="1034" s="11" customFormat="1">
      <c r="B1034" s="215"/>
      <c r="D1034" s="216" t="s">
        <v>146</v>
      </c>
      <c r="E1034" s="217" t="s">
        <v>5</v>
      </c>
      <c r="F1034" s="218" t="s">
        <v>250</v>
      </c>
      <c r="H1034" s="217" t="s">
        <v>5</v>
      </c>
      <c r="I1034" s="219"/>
      <c r="L1034" s="215"/>
      <c r="M1034" s="220"/>
      <c r="N1034" s="221"/>
      <c r="O1034" s="221"/>
      <c r="P1034" s="221"/>
      <c r="Q1034" s="221"/>
      <c r="R1034" s="221"/>
      <c r="S1034" s="221"/>
      <c r="T1034" s="222"/>
      <c r="AT1034" s="217" t="s">
        <v>146</v>
      </c>
      <c r="AU1034" s="217" t="s">
        <v>144</v>
      </c>
      <c r="AV1034" s="11" t="s">
        <v>17</v>
      </c>
      <c r="AW1034" s="11" t="s">
        <v>35</v>
      </c>
      <c r="AX1034" s="11" t="s">
        <v>72</v>
      </c>
      <c r="AY1034" s="217" t="s">
        <v>136</v>
      </c>
    </row>
    <row r="1035" s="12" customFormat="1">
      <c r="B1035" s="223"/>
      <c r="D1035" s="216" t="s">
        <v>146</v>
      </c>
      <c r="E1035" s="224" t="s">
        <v>5</v>
      </c>
      <c r="F1035" s="225" t="s">
        <v>1541</v>
      </c>
      <c r="H1035" s="226">
        <v>173</v>
      </c>
      <c r="I1035" s="227"/>
      <c r="L1035" s="223"/>
      <c r="M1035" s="228"/>
      <c r="N1035" s="229"/>
      <c r="O1035" s="229"/>
      <c r="P1035" s="229"/>
      <c r="Q1035" s="229"/>
      <c r="R1035" s="229"/>
      <c r="S1035" s="229"/>
      <c r="T1035" s="230"/>
      <c r="AT1035" s="224" t="s">
        <v>146</v>
      </c>
      <c r="AU1035" s="224" t="s">
        <v>144</v>
      </c>
      <c r="AV1035" s="12" t="s">
        <v>144</v>
      </c>
      <c r="AW1035" s="12" t="s">
        <v>35</v>
      </c>
      <c r="AX1035" s="12" t="s">
        <v>72</v>
      </c>
      <c r="AY1035" s="224" t="s">
        <v>136</v>
      </c>
    </row>
    <row r="1036" s="11" customFormat="1">
      <c r="B1036" s="215"/>
      <c r="D1036" s="216" t="s">
        <v>146</v>
      </c>
      <c r="E1036" s="217" t="s">
        <v>5</v>
      </c>
      <c r="F1036" s="218" t="s">
        <v>274</v>
      </c>
      <c r="H1036" s="217" t="s">
        <v>5</v>
      </c>
      <c r="I1036" s="219"/>
      <c r="L1036" s="215"/>
      <c r="M1036" s="220"/>
      <c r="N1036" s="221"/>
      <c r="O1036" s="221"/>
      <c r="P1036" s="221"/>
      <c r="Q1036" s="221"/>
      <c r="R1036" s="221"/>
      <c r="S1036" s="221"/>
      <c r="T1036" s="222"/>
      <c r="AT1036" s="217" t="s">
        <v>146</v>
      </c>
      <c r="AU1036" s="217" t="s">
        <v>144</v>
      </c>
      <c r="AV1036" s="11" t="s">
        <v>17</v>
      </c>
      <c r="AW1036" s="11" t="s">
        <v>35</v>
      </c>
      <c r="AX1036" s="11" t="s">
        <v>72</v>
      </c>
      <c r="AY1036" s="217" t="s">
        <v>136</v>
      </c>
    </row>
    <row r="1037" s="11" customFormat="1">
      <c r="B1037" s="215"/>
      <c r="D1037" s="216" t="s">
        <v>146</v>
      </c>
      <c r="E1037" s="217" t="s">
        <v>5</v>
      </c>
      <c r="F1037" s="218" t="s">
        <v>854</v>
      </c>
      <c r="H1037" s="217" t="s">
        <v>5</v>
      </c>
      <c r="I1037" s="219"/>
      <c r="L1037" s="215"/>
      <c r="M1037" s="220"/>
      <c r="N1037" s="221"/>
      <c r="O1037" s="221"/>
      <c r="P1037" s="221"/>
      <c r="Q1037" s="221"/>
      <c r="R1037" s="221"/>
      <c r="S1037" s="221"/>
      <c r="T1037" s="222"/>
      <c r="AT1037" s="217" t="s">
        <v>146</v>
      </c>
      <c r="AU1037" s="217" t="s">
        <v>144</v>
      </c>
      <c r="AV1037" s="11" t="s">
        <v>17</v>
      </c>
      <c r="AW1037" s="11" t="s">
        <v>35</v>
      </c>
      <c r="AX1037" s="11" t="s">
        <v>72</v>
      </c>
      <c r="AY1037" s="217" t="s">
        <v>136</v>
      </c>
    </row>
    <row r="1038" s="12" customFormat="1">
      <c r="B1038" s="223"/>
      <c r="D1038" s="216" t="s">
        <v>146</v>
      </c>
      <c r="E1038" s="224" t="s">
        <v>5</v>
      </c>
      <c r="F1038" s="225" t="s">
        <v>1146</v>
      </c>
      <c r="H1038" s="226">
        <v>328.5</v>
      </c>
      <c r="I1038" s="227"/>
      <c r="L1038" s="223"/>
      <c r="M1038" s="228"/>
      <c r="N1038" s="229"/>
      <c r="O1038" s="229"/>
      <c r="P1038" s="229"/>
      <c r="Q1038" s="229"/>
      <c r="R1038" s="229"/>
      <c r="S1038" s="229"/>
      <c r="T1038" s="230"/>
      <c r="AT1038" s="224" t="s">
        <v>146</v>
      </c>
      <c r="AU1038" s="224" t="s">
        <v>144</v>
      </c>
      <c r="AV1038" s="12" t="s">
        <v>144</v>
      </c>
      <c r="AW1038" s="12" t="s">
        <v>35</v>
      </c>
      <c r="AX1038" s="12" t="s">
        <v>72</v>
      </c>
      <c r="AY1038" s="224" t="s">
        <v>136</v>
      </c>
    </row>
    <row r="1039" s="11" customFormat="1">
      <c r="B1039" s="215"/>
      <c r="D1039" s="216" t="s">
        <v>146</v>
      </c>
      <c r="E1039" s="217" t="s">
        <v>5</v>
      </c>
      <c r="F1039" s="218" t="s">
        <v>856</v>
      </c>
      <c r="H1039" s="217" t="s">
        <v>5</v>
      </c>
      <c r="I1039" s="219"/>
      <c r="L1039" s="215"/>
      <c r="M1039" s="220"/>
      <c r="N1039" s="221"/>
      <c r="O1039" s="221"/>
      <c r="P1039" s="221"/>
      <c r="Q1039" s="221"/>
      <c r="R1039" s="221"/>
      <c r="S1039" s="221"/>
      <c r="T1039" s="222"/>
      <c r="AT1039" s="217" t="s">
        <v>146</v>
      </c>
      <c r="AU1039" s="217" t="s">
        <v>144</v>
      </c>
      <c r="AV1039" s="11" t="s">
        <v>17</v>
      </c>
      <c r="AW1039" s="11" t="s">
        <v>35</v>
      </c>
      <c r="AX1039" s="11" t="s">
        <v>72</v>
      </c>
      <c r="AY1039" s="217" t="s">
        <v>136</v>
      </c>
    </row>
    <row r="1040" s="12" customFormat="1">
      <c r="B1040" s="223"/>
      <c r="D1040" s="216" t="s">
        <v>146</v>
      </c>
      <c r="E1040" s="224" t="s">
        <v>5</v>
      </c>
      <c r="F1040" s="225" t="s">
        <v>1073</v>
      </c>
      <c r="H1040" s="226">
        <v>-37.128</v>
      </c>
      <c r="I1040" s="227"/>
      <c r="L1040" s="223"/>
      <c r="M1040" s="228"/>
      <c r="N1040" s="229"/>
      <c r="O1040" s="229"/>
      <c r="P1040" s="229"/>
      <c r="Q1040" s="229"/>
      <c r="R1040" s="229"/>
      <c r="S1040" s="229"/>
      <c r="T1040" s="230"/>
      <c r="AT1040" s="224" t="s">
        <v>146</v>
      </c>
      <c r="AU1040" s="224" t="s">
        <v>144</v>
      </c>
      <c r="AV1040" s="12" t="s">
        <v>144</v>
      </c>
      <c r="AW1040" s="12" t="s">
        <v>35</v>
      </c>
      <c r="AX1040" s="12" t="s">
        <v>72</v>
      </c>
      <c r="AY1040" s="224" t="s">
        <v>136</v>
      </c>
    </row>
    <row r="1041" s="11" customFormat="1">
      <c r="B1041" s="215"/>
      <c r="D1041" s="216" t="s">
        <v>146</v>
      </c>
      <c r="E1041" s="217" t="s">
        <v>5</v>
      </c>
      <c r="F1041" s="218" t="s">
        <v>858</v>
      </c>
      <c r="H1041" s="217" t="s">
        <v>5</v>
      </c>
      <c r="I1041" s="219"/>
      <c r="L1041" s="215"/>
      <c r="M1041" s="220"/>
      <c r="N1041" s="221"/>
      <c r="O1041" s="221"/>
      <c r="P1041" s="221"/>
      <c r="Q1041" s="221"/>
      <c r="R1041" s="221"/>
      <c r="S1041" s="221"/>
      <c r="T1041" s="222"/>
      <c r="AT1041" s="217" t="s">
        <v>146</v>
      </c>
      <c r="AU1041" s="217" t="s">
        <v>144</v>
      </c>
      <c r="AV1041" s="11" t="s">
        <v>17</v>
      </c>
      <c r="AW1041" s="11" t="s">
        <v>35</v>
      </c>
      <c r="AX1041" s="11" t="s">
        <v>72</v>
      </c>
      <c r="AY1041" s="217" t="s">
        <v>136</v>
      </c>
    </row>
    <row r="1042" s="12" customFormat="1">
      <c r="B1042" s="223"/>
      <c r="D1042" s="216" t="s">
        <v>146</v>
      </c>
      <c r="E1042" s="224" t="s">
        <v>5</v>
      </c>
      <c r="F1042" s="225" t="s">
        <v>619</v>
      </c>
      <c r="H1042" s="226">
        <v>562</v>
      </c>
      <c r="I1042" s="227"/>
      <c r="L1042" s="223"/>
      <c r="M1042" s="228"/>
      <c r="N1042" s="229"/>
      <c r="O1042" s="229"/>
      <c r="P1042" s="229"/>
      <c r="Q1042" s="229"/>
      <c r="R1042" s="229"/>
      <c r="S1042" s="229"/>
      <c r="T1042" s="230"/>
      <c r="AT1042" s="224" t="s">
        <v>146</v>
      </c>
      <c r="AU1042" s="224" t="s">
        <v>144</v>
      </c>
      <c r="AV1042" s="12" t="s">
        <v>144</v>
      </c>
      <c r="AW1042" s="12" t="s">
        <v>35</v>
      </c>
      <c r="AX1042" s="12" t="s">
        <v>72</v>
      </c>
      <c r="AY1042" s="224" t="s">
        <v>136</v>
      </c>
    </row>
    <row r="1043" s="11" customFormat="1">
      <c r="B1043" s="215"/>
      <c r="D1043" s="216" t="s">
        <v>146</v>
      </c>
      <c r="E1043" s="217" t="s">
        <v>5</v>
      </c>
      <c r="F1043" s="218" t="s">
        <v>1542</v>
      </c>
      <c r="H1043" s="217" t="s">
        <v>5</v>
      </c>
      <c r="I1043" s="219"/>
      <c r="L1043" s="215"/>
      <c r="M1043" s="220"/>
      <c r="N1043" s="221"/>
      <c r="O1043" s="221"/>
      <c r="P1043" s="221"/>
      <c r="Q1043" s="221"/>
      <c r="R1043" s="221"/>
      <c r="S1043" s="221"/>
      <c r="T1043" s="222"/>
      <c r="AT1043" s="217" t="s">
        <v>146</v>
      </c>
      <c r="AU1043" s="217" t="s">
        <v>144</v>
      </c>
      <c r="AV1043" s="11" t="s">
        <v>17</v>
      </c>
      <c r="AW1043" s="11" t="s">
        <v>35</v>
      </c>
      <c r="AX1043" s="11" t="s">
        <v>72</v>
      </c>
      <c r="AY1043" s="217" t="s">
        <v>136</v>
      </c>
    </row>
    <row r="1044" s="12" customFormat="1">
      <c r="B1044" s="223"/>
      <c r="D1044" s="216" t="s">
        <v>146</v>
      </c>
      <c r="E1044" s="224" t="s">
        <v>5</v>
      </c>
      <c r="F1044" s="225" t="s">
        <v>1543</v>
      </c>
      <c r="H1044" s="226">
        <v>74.120000000000005</v>
      </c>
      <c r="I1044" s="227"/>
      <c r="L1044" s="223"/>
      <c r="M1044" s="228"/>
      <c r="N1044" s="229"/>
      <c r="O1044" s="229"/>
      <c r="P1044" s="229"/>
      <c r="Q1044" s="229"/>
      <c r="R1044" s="229"/>
      <c r="S1044" s="229"/>
      <c r="T1044" s="230"/>
      <c r="AT1044" s="224" t="s">
        <v>146</v>
      </c>
      <c r="AU1044" s="224" t="s">
        <v>144</v>
      </c>
      <c r="AV1044" s="12" t="s">
        <v>144</v>
      </c>
      <c r="AW1044" s="12" t="s">
        <v>35</v>
      </c>
      <c r="AX1044" s="12" t="s">
        <v>72</v>
      </c>
      <c r="AY1044" s="224" t="s">
        <v>136</v>
      </c>
    </row>
    <row r="1045" s="13" customFormat="1">
      <c r="B1045" s="231"/>
      <c r="D1045" s="216" t="s">
        <v>146</v>
      </c>
      <c r="E1045" s="232" t="s">
        <v>5</v>
      </c>
      <c r="F1045" s="233" t="s">
        <v>203</v>
      </c>
      <c r="H1045" s="234">
        <v>1183.048</v>
      </c>
      <c r="I1045" s="235"/>
      <c r="L1045" s="231"/>
      <c r="M1045" s="236"/>
      <c r="N1045" s="237"/>
      <c r="O1045" s="237"/>
      <c r="P1045" s="237"/>
      <c r="Q1045" s="237"/>
      <c r="R1045" s="237"/>
      <c r="S1045" s="237"/>
      <c r="T1045" s="238"/>
      <c r="AT1045" s="232" t="s">
        <v>146</v>
      </c>
      <c r="AU1045" s="232" t="s">
        <v>144</v>
      </c>
      <c r="AV1045" s="13" t="s">
        <v>143</v>
      </c>
      <c r="AW1045" s="13" t="s">
        <v>35</v>
      </c>
      <c r="AX1045" s="13" t="s">
        <v>17</v>
      </c>
      <c r="AY1045" s="232" t="s">
        <v>136</v>
      </c>
    </row>
    <row r="1046" s="1" customFormat="1" ht="25.5" customHeight="1">
      <c r="B1046" s="202"/>
      <c r="C1046" s="203" t="s">
        <v>1544</v>
      </c>
      <c r="D1046" s="203" t="s">
        <v>138</v>
      </c>
      <c r="E1046" s="204" t="s">
        <v>1545</v>
      </c>
      <c r="F1046" s="205" t="s">
        <v>1546</v>
      </c>
      <c r="G1046" s="206" t="s">
        <v>141</v>
      </c>
      <c r="H1046" s="207">
        <v>1183.048</v>
      </c>
      <c r="I1046" s="208"/>
      <c r="J1046" s="209">
        <f>ROUND(I1046*H1046,2)</f>
        <v>0</v>
      </c>
      <c r="K1046" s="205" t="s">
        <v>142</v>
      </c>
      <c r="L1046" s="47"/>
      <c r="M1046" s="210" t="s">
        <v>5</v>
      </c>
      <c r="N1046" s="211" t="s">
        <v>44</v>
      </c>
      <c r="O1046" s="48"/>
      <c r="P1046" s="212">
        <f>O1046*H1046</f>
        <v>0</v>
      </c>
      <c r="Q1046" s="212">
        <v>0.00029</v>
      </c>
      <c r="R1046" s="212">
        <f>Q1046*H1046</f>
        <v>0.34308391999999999</v>
      </c>
      <c r="S1046" s="212">
        <v>0</v>
      </c>
      <c r="T1046" s="213">
        <f>S1046*H1046</f>
        <v>0</v>
      </c>
      <c r="AR1046" s="25" t="s">
        <v>240</v>
      </c>
      <c r="AT1046" s="25" t="s">
        <v>138</v>
      </c>
      <c r="AU1046" s="25" t="s">
        <v>144</v>
      </c>
      <c r="AY1046" s="25" t="s">
        <v>136</v>
      </c>
      <c r="BE1046" s="214">
        <f>IF(N1046="základní",J1046,0)</f>
        <v>0</v>
      </c>
      <c r="BF1046" s="214">
        <f>IF(N1046="snížená",J1046,0)</f>
        <v>0</v>
      </c>
      <c r="BG1046" s="214">
        <f>IF(N1046="zákl. přenesená",J1046,0)</f>
        <v>0</v>
      </c>
      <c r="BH1046" s="214">
        <f>IF(N1046="sníž. přenesená",J1046,0)</f>
        <v>0</v>
      </c>
      <c r="BI1046" s="214">
        <f>IF(N1046="nulová",J1046,0)</f>
        <v>0</v>
      </c>
      <c r="BJ1046" s="25" t="s">
        <v>144</v>
      </c>
      <c r="BK1046" s="214">
        <f>ROUND(I1046*H1046,2)</f>
        <v>0</v>
      </c>
      <c r="BL1046" s="25" t="s">
        <v>240</v>
      </c>
      <c r="BM1046" s="25" t="s">
        <v>1547</v>
      </c>
    </row>
    <row r="1047" s="11" customFormat="1">
      <c r="B1047" s="215"/>
      <c r="D1047" s="216" t="s">
        <v>146</v>
      </c>
      <c r="E1047" s="217" t="s">
        <v>5</v>
      </c>
      <c r="F1047" s="218" t="s">
        <v>1548</v>
      </c>
      <c r="H1047" s="217" t="s">
        <v>5</v>
      </c>
      <c r="I1047" s="219"/>
      <c r="L1047" s="215"/>
      <c r="M1047" s="220"/>
      <c r="N1047" s="221"/>
      <c r="O1047" s="221"/>
      <c r="P1047" s="221"/>
      <c r="Q1047" s="221"/>
      <c r="R1047" s="221"/>
      <c r="S1047" s="221"/>
      <c r="T1047" s="222"/>
      <c r="AT1047" s="217" t="s">
        <v>146</v>
      </c>
      <c r="AU1047" s="217" t="s">
        <v>144</v>
      </c>
      <c r="AV1047" s="11" t="s">
        <v>17</v>
      </c>
      <c r="AW1047" s="11" t="s">
        <v>35</v>
      </c>
      <c r="AX1047" s="11" t="s">
        <v>72</v>
      </c>
      <c r="AY1047" s="217" t="s">
        <v>136</v>
      </c>
    </row>
    <row r="1048" s="12" customFormat="1">
      <c r="B1048" s="223"/>
      <c r="D1048" s="216" t="s">
        <v>146</v>
      </c>
      <c r="E1048" s="224" t="s">
        <v>5</v>
      </c>
      <c r="F1048" s="225" t="s">
        <v>1549</v>
      </c>
      <c r="H1048" s="226">
        <v>1183.048</v>
      </c>
      <c r="I1048" s="227"/>
      <c r="L1048" s="223"/>
      <c r="M1048" s="258"/>
      <c r="N1048" s="259"/>
      <c r="O1048" s="259"/>
      <c r="P1048" s="259"/>
      <c r="Q1048" s="259"/>
      <c r="R1048" s="259"/>
      <c r="S1048" s="259"/>
      <c r="T1048" s="260"/>
      <c r="AT1048" s="224" t="s">
        <v>146</v>
      </c>
      <c r="AU1048" s="224" t="s">
        <v>144</v>
      </c>
      <c r="AV1048" s="12" t="s">
        <v>144</v>
      </c>
      <c r="AW1048" s="12" t="s">
        <v>35</v>
      </c>
      <c r="AX1048" s="12" t="s">
        <v>17</v>
      </c>
      <c r="AY1048" s="224" t="s">
        <v>136</v>
      </c>
    </row>
    <row r="1049" s="1" customFormat="1" ht="6.96" customHeight="1">
      <c r="B1049" s="68"/>
      <c r="C1049" s="69"/>
      <c r="D1049" s="69"/>
      <c r="E1049" s="69"/>
      <c r="F1049" s="69"/>
      <c r="G1049" s="69"/>
      <c r="H1049" s="69"/>
      <c r="I1049" s="153"/>
      <c r="J1049" s="69"/>
      <c r="K1049" s="69"/>
      <c r="L1049" s="47"/>
    </row>
  </sheetData>
  <autoFilter ref="C99:K1048"/>
  <mergeCells count="10">
    <mergeCell ref="E7:H7"/>
    <mergeCell ref="E9:H9"/>
    <mergeCell ref="E24:H24"/>
    <mergeCell ref="E45:H45"/>
    <mergeCell ref="E47:H47"/>
    <mergeCell ref="J51:J52"/>
    <mergeCell ref="E90:H90"/>
    <mergeCell ref="E92:H92"/>
    <mergeCell ref="G1:H1"/>
    <mergeCell ref="L2:V2"/>
  </mergeCells>
  <hyperlinks>
    <hyperlink ref="F1:G1" location="C2" display="1) Krycí list soupisu"/>
    <hyperlink ref="G1:H1" location="C54" display="2) Rekapitulace"/>
    <hyperlink ref="J1" location="C9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3"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24"/>
      <c r="C1" s="124"/>
      <c r="D1" s="125" t="s">
        <v>1</v>
      </c>
      <c r="E1" s="124"/>
      <c r="F1" s="126" t="s">
        <v>82</v>
      </c>
      <c r="G1" s="126" t="s">
        <v>83</v>
      </c>
      <c r="H1" s="126"/>
      <c r="I1" s="127"/>
      <c r="J1" s="126" t="s">
        <v>84</v>
      </c>
      <c r="K1" s="125" t="s">
        <v>85</v>
      </c>
      <c r="L1" s="126" t="s">
        <v>86</v>
      </c>
      <c r="M1" s="126"/>
      <c r="N1" s="126"/>
      <c r="O1" s="126"/>
      <c r="P1" s="126"/>
      <c r="Q1" s="126"/>
      <c r="R1" s="126"/>
      <c r="S1" s="126"/>
      <c r="T1" s="126"/>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s="24" t="s">
        <v>8</v>
      </c>
      <c r="AT2" s="25" t="s">
        <v>81</v>
      </c>
    </row>
    <row r="3" ht="6.96" customHeight="1">
      <c r="B3" s="26"/>
      <c r="C3" s="27"/>
      <c r="D3" s="27"/>
      <c r="E3" s="27"/>
      <c r="F3" s="27"/>
      <c r="G3" s="27"/>
      <c r="H3" s="27"/>
      <c r="I3" s="128"/>
      <c r="J3" s="27"/>
      <c r="K3" s="28"/>
      <c r="AT3" s="25" t="s">
        <v>17</v>
      </c>
    </row>
    <row r="4" ht="36.96" customHeight="1">
      <c r="B4" s="29"/>
      <c r="C4" s="30"/>
      <c r="D4" s="31" t="s">
        <v>87</v>
      </c>
      <c r="E4" s="30"/>
      <c r="F4" s="30"/>
      <c r="G4" s="30"/>
      <c r="H4" s="30"/>
      <c r="I4" s="129"/>
      <c r="J4" s="30"/>
      <c r="K4" s="32"/>
      <c r="M4" s="33" t="s">
        <v>13</v>
      </c>
      <c r="AT4" s="25" t="s">
        <v>6</v>
      </c>
    </row>
    <row r="5" ht="6.96" customHeight="1">
      <c r="B5" s="29"/>
      <c r="C5" s="30"/>
      <c r="D5" s="30"/>
      <c r="E5" s="30"/>
      <c r="F5" s="30"/>
      <c r="G5" s="30"/>
      <c r="H5" s="30"/>
      <c r="I5" s="129"/>
      <c r="J5" s="30"/>
      <c r="K5" s="32"/>
    </row>
    <row r="6">
      <c r="B6" s="29"/>
      <c r="C6" s="30"/>
      <c r="D6" s="41" t="s">
        <v>19</v>
      </c>
      <c r="E6" s="30"/>
      <c r="F6" s="30"/>
      <c r="G6" s="30"/>
      <c r="H6" s="30"/>
      <c r="I6" s="129"/>
      <c r="J6" s="30"/>
      <c r="K6" s="32"/>
    </row>
    <row r="7" ht="16.5" customHeight="1">
      <c r="B7" s="29"/>
      <c r="C7" s="30"/>
      <c r="D7" s="30"/>
      <c r="E7" s="130" t="str">
        <f>'Rekapitulace stavby'!K6</f>
        <v>BD U Nemocnice zateplení fasády a úprava střechy</v>
      </c>
      <c r="F7" s="41"/>
      <c r="G7" s="41"/>
      <c r="H7" s="41"/>
      <c r="I7" s="129"/>
      <c r="J7" s="30"/>
      <c r="K7" s="32"/>
    </row>
    <row r="8" s="1" customFormat="1">
      <c r="B8" s="47"/>
      <c r="C8" s="48"/>
      <c r="D8" s="41" t="s">
        <v>88</v>
      </c>
      <c r="E8" s="48"/>
      <c r="F8" s="48"/>
      <c r="G8" s="48"/>
      <c r="H8" s="48"/>
      <c r="I8" s="131"/>
      <c r="J8" s="48"/>
      <c r="K8" s="52"/>
    </row>
    <row r="9" s="1" customFormat="1" ht="36.96" customHeight="1">
      <c r="B9" s="47"/>
      <c r="C9" s="48"/>
      <c r="D9" s="48"/>
      <c r="E9" s="132" t="s">
        <v>1550</v>
      </c>
      <c r="F9" s="48"/>
      <c r="G9" s="48"/>
      <c r="H9" s="48"/>
      <c r="I9" s="131"/>
      <c r="J9" s="48"/>
      <c r="K9" s="52"/>
    </row>
    <row r="10" s="1" customFormat="1">
      <c r="B10" s="47"/>
      <c r="C10" s="48"/>
      <c r="D10" s="48"/>
      <c r="E10" s="48"/>
      <c r="F10" s="48"/>
      <c r="G10" s="48"/>
      <c r="H10" s="48"/>
      <c r="I10" s="131"/>
      <c r="J10" s="48"/>
      <c r="K10" s="52"/>
    </row>
    <row r="11" s="1" customFormat="1" ht="14.4" customHeight="1">
      <c r="B11" s="47"/>
      <c r="C11" s="48"/>
      <c r="D11" s="41" t="s">
        <v>21</v>
      </c>
      <c r="E11" s="48"/>
      <c r="F11" s="36" t="s">
        <v>5</v>
      </c>
      <c r="G11" s="48"/>
      <c r="H11" s="48"/>
      <c r="I11" s="133" t="s">
        <v>22</v>
      </c>
      <c r="J11" s="36" t="s">
        <v>5</v>
      </c>
      <c r="K11" s="52"/>
    </row>
    <row r="12" s="1" customFormat="1" ht="14.4" customHeight="1">
      <c r="B12" s="47"/>
      <c r="C12" s="48"/>
      <c r="D12" s="41" t="s">
        <v>23</v>
      </c>
      <c r="E12" s="48"/>
      <c r="F12" s="36" t="s">
        <v>24</v>
      </c>
      <c r="G12" s="48"/>
      <c r="H12" s="48"/>
      <c r="I12" s="133" t="s">
        <v>25</v>
      </c>
      <c r="J12" s="134" t="str">
        <f>'Rekapitulace stavby'!AN8</f>
        <v>22.10.2018</v>
      </c>
      <c r="K12" s="52"/>
    </row>
    <row r="13" s="1" customFormat="1" ht="10.8" customHeight="1">
      <c r="B13" s="47"/>
      <c r="C13" s="48"/>
      <c r="D13" s="48"/>
      <c r="E13" s="48"/>
      <c r="F13" s="48"/>
      <c r="G13" s="48"/>
      <c r="H13" s="48"/>
      <c r="I13" s="131"/>
      <c r="J13" s="48"/>
      <c r="K13" s="52"/>
    </row>
    <row r="14" s="1" customFormat="1" ht="14.4" customHeight="1">
      <c r="B14" s="47"/>
      <c r="C14" s="48"/>
      <c r="D14" s="41" t="s">
        <v>27</v>
      </c>
      <c r="E14" s="48"/>
      <c r="F14" s="48"/>
      <c r="G14" s="48"/>
      <c r="H14" s="48"/>
      <c r="I14" s="133" t="s">
        <v>28</v>
      </c>
      <c r="J14" s="36" t="s">
        <v>5</v>
      </c>
      <c r="K14" s="52"/>
    </row>
    <row r="15" s="1" customFormat="1" ht="18" customHeight="1">
      <c r="B15" s="47"/>
      <c r="C15" s="48"/>
      <c r="D15" s="48"/>
      <c r="E15" s="36" t="s">
        <v>29</v>
      </c>
      <c r="F15" s="48"/>
      <c r="G15" s="48"/>
      <c r="H15" s="48"/>
      <c r="I15" s="133" t="s">
        <v>30</v>
      </c>
      <c r="J15" s="36" t="s">
        <v>5</v>
      </c>
      <c r="K15" s="52"/>
    </row>
    <row r="16" s="1" customFormat="1" ht="6.96" customHeight="1">
      <c r="B16" s="47"/>
      <c r="C16" s="48"/>
      <c r="D16" s="48"/>
      <c r="E16" s="48"/>
      <c r="F16" s="48"/>
      <c r="G16" s="48"/>
      <c r="H16" s="48"/>
      <c r="I16" s="131"/>
      <c r="J16" s="48"/>
      <c r="K16" s="52"/>
    </row>
    <row r="17" s="1" customFormat="1" ht="14.4" customHeight="1">
      <c r="B17" s="47"/>
      <c r="C17" s="48"/>
      <c r="D17" s="41" t="s">
        <v>31</v>
      </c>
      <c r="E17" s="48"/>
      <c r="F17" s="48"/>
      <c r="G17" s="48"/>
      <c r="H17" s="48"/>
      <c r="I17" s="133" t="s">
        <v>28</v>
      </c>
      <c r="J17" s="36" t="str">
        <f>IF('Rekapitulace stavby'!AN13="Vyplň údaj","",IF('Rekapitulace stavby'!AN13="","",'Rekapitulace stavby'!AN13))</f>
        <v/>
      </c>
      <c r="K17" s="52"/>
    </row>
    <row r="18" s="1" customFormat="1" ht="18" customHeight="1">
      <c r="B18" s="47"/>
      <c r="C18" s="48"/>
      <c r="D18" s="48"/>
      <c r="E18" s="36" t="str">
        <f>IF('Rekapitulace stavby'!E14="Vyplň údaj","",IF('Rekapitulace stavby'!E14="","",'Rekapitulace stavby'!E14))</f>
        <v/>
      </c>
      <c r="F18" s="48"/>
      <c r="G18" s="48"/>
      <c r="H18" s="48"/>
      <c r="I18" s="133" t="s">
        <v>30</v>
      </c>
      <c r="J18" s="36" t="str">
        <f>IF('Rekapitulace stavby'!AN14="Vyplň údaj","",IF('Rekapitulace stavby'!AN14="","",'Rekapitulace stavby'!AN14))</f>
        <v/>
      </c>
      <c r="K18" s="52"/>
    </row>
    <row r="19" s="1" customFormat="1" ht="6.96" customHeight="1">
      <c r="B19" s="47"/>
      <c r="C19" s="48"/>
      <c r="D19" s="48"/>
      <c r="E19" s="48"/>
      <c r="F19" s="48"/>
      <c r="G19" s="48"/>
      <c r="H19" s="48"/>
      <c r="I19" s="131"/>
      <c r="J19" s="48"/>
      <c r="K19" s="52"/>
    </row>
    <row r="20" s="1" customFormat="1" ht="14.4" customHeight="1">
      <c r="B20" s="47"/>
      <c r="C20" s="48"/>
      <c r="D20" s="41" t="s">
        <v>33</v>
      </c>
      <c r="E20" s="48"/>
      <c r="F20" s="48"/>
      <c r="G20" s="48"/>
      <c r="H20" s="48"/>
      <c r="I20" s="133" t="s">
        <v>28</v>
      </c>
      <c r="J20" s="36" t="s">
        <v>5</v>
      </c>
      <c r="K20" s="52"/>
    </row>
    <row r="21" s="1" customFormat="1" ht="18" customHeight="1">
      <c r="B21" s="47"/>
      <c r="C21" s="48"/>
      <c r="D21" s="48"/>
      <c r="E21" s="36" t="s">
        <v>34</v>
      </c>
      <c r="F21" s="48"/>
      <c r="G21" s="48"/>
      <c r="H21" s="48"/>
      <c r="I21" s="133" t="s">
        <v>30</v>
      </c>
      <c r="J21" s="36" t="s">
        <v>5</v>
      </c>
      <c r="K21" s="52"/>
    </row>
    <row r="22" s="1" customFormat="1" ht="6.96" customHeight="1">
      <c r="B22" s="47"/>
      <c r="C22" s="48"/>
      <c r="D22" s="48"/>
      <c r="E22" s="48"/>
      <c r="F22" s="48"/>
      <c r="G22" s="48"/>
      <c r="H22" s="48"/>
      <c r="I22" s="131"/>
      <c r="J22" s="48"/>
      <c r="K22" s="52"/>
    </row>
    <row r="23" s="1" customFormat="1" ht="14.4" customHeight="1">
      <c r="B23" s="47"/>
      <c r="C23" s="48"/>
      <c r="D23" s="41" t="s">
        <v>36</v>
      </c>
      <c r="E23" s="48"/>
      <c r="F23" s="48"/>
      <c r="G23" s="48"/>
      <c r="H23" s="48"/>
      <c r="I23" s="131"/>
      <c r="J23" s="48"/>
      <c r="K23" s="52"/>
    </row>
    <row r="24" s="6" customFormat="1" ht="71.25" customHeight="1">
      <c r="B24" s="135"/>
      <c r="C24" s="136"/>
      <c r="D24" s="136"/>
      <c r="E24" s="45" t="s">
        <v>90</v>
      </c>
      <c r="F24" s="45"/>
      <c r="G24" s="45"/>
      <c r="H24" s="45"/>
      <c r="I24" s="137"/>
      <c r="J24" s="136"/>
      <c r="K24" s="138"/>
    </row>
    <row r="25" s="1" customFormat="1" ht="6.96" customHeight="1">
      <c r="B25" s="47"/>
      <c r="C25" s="48"/>
      <c r="D25" s="48"/>
      <c r="E25" s="48"/>
      <c r="F25" s="48"/>
      <c r="G25" s="48"/>
      <c r="H25" s="48"/>
      <c r="I25" s="131"/>
      <c r="J25" s="48"/>
      <c r="K25" s="52"/>
    </row>
    <row r="26" s="1" customFormat="1" ht="6.96" customHeight="1">
      <c r="B26" s="47"/>
      <c r="C26" s="48"/>
      <c r="D26" s="83"/>
      <c r="E26" s="83"/>
      <c r="F26" s="83"/>
      <c r="G26" s="83"/>
      <c r="H26" s="83"/>
      <c r="I26" s="139"/>
      <c r="J26" s="83"/>
      <c r="K26" s="140"/>
    </row>
    <row r="27" s="1" customFormat="1" ht="25.44" customHeight="1">
      <c r="B27" s="47"/>
      <c r="C27" s="48"/>
      <c r="D27" s="141" t="s">
        <v>38</v>
      </c>
      <c r="E27" s="48"/>
      <c r="F27" s="48"/>
      <c r="G27" s="48"/>
      <c r="H27" s="48"/>
      <c r="I27" s="131"/>
      <c r="J27" s="142">
        <f>ROUND(J77,2)</f>
        <v>0</v>
      </c>
      <c r="K27" s="52"/>
    </row>
    <row r="28" s="1" customFormat="1" ht="6.96" customHeight="1">
      <c r="B28" s="47"/>
      <c r="C28" s="48"/>
      <c r="D28" s="83"/>
      <c r="E28" s="83"/>
      <c r="F28" s="83"/>
      <c r="G28" s="83"/>
      <c r="H28" s="83"/>
      <c r="I28" s="139"/>
      <c r="J28" s="83"/>
      <c r="K28" s="140"/>
    </row>
    <row r="29" s="1" customFormat="1" ht="14.4" customHeight="1">
      <c r="B29" s="47"/>
      <c r="C29" s="48"/>
      <c r="D29" s="48"/>
      <c r="E29" s="48"/>
      <c r="F29" s="53" t="s">
        <v>40</v>
      </c>
      <c r="G29" s="48"/>
      <c r="H29" s="48"/>
      <c r="I29" s="143" t="s">
        <v>39</v>
      </c>
      <c r="J29" s="53" t="s">
        <v>41</v>
      </c>
      <c r="K29" s="52"/>
    </row>
    <row r="30" s="1" customFormat="1" ht="14.4" customHeight="1">
      <c r="B30" s="47"/>
      <c r="C30" s="48"/>
      <c r="D30" s="56" t="s">
        <v>42</v>
      </c>
      <c r="E30" s="56" t="s">
        <v>43</v>
      </c>
      <c r="F30" s="144">
        <f>ROUND(SUM(BE77:BE86), 2)</f>
        <v>0</v>
      </c>
      <c r="G30" s="48"/>
      <c r="H30" s="48"/>
      <c r="I30" s="145">
        <v>0.20999999999999999</v>
      </c>
      <c r="J30" s="144">
        <f>ROUND(ROUND((SUM(BE77:BE86)), 2)*I30, 2)</f>
        <v>0</v>
      </c>
      <c r="K30" s="52"/>
    </row>
    <row r="31" s="1" customFormat="1" ht="14.4" customHeight="1">
      <c r="B31" s="47"/>
      <c r="C31" s="48"/>
      <c r="D31" s="48"/>
      <c r="E31" s="56" t="s">
        <v>44</v>
      </c>
      <c r="F31" s="144">
        <f>ROUND(SUM(BF77:BF86), 2)</f>
        <v>0</v>
      </c>
      <c r="G31" s="48"/>
      <c r="H31" s="48"/>
      <c r="I31" s="145">
        <v>0.14999999999999999</v>
      </c>
      <c r="J31" s="144">
        <f>ROUND(ROUND((SUM(BF77:BF86)), 2)*I31, 2)</f>
        <v>0</v>
      </c>
      <c r="K31" s="52"/>
    </row>
    <row r="32" hidden="1" s="1" customFormat="1" ht="14.4" customHeight="1">
      <c r="B32" s="47"/>
      <c r="C32" s="48"/>
      <c r="D32" s="48"/>
      <c r="E32" s="56" t="s">
        <v>45</v>
      </c>
      <c r="F32" s="144">
        <f>ROUND(SUM(BG77:BG86), 2)</f>
        <v>0</v>
      </c>
      <c r="G32" s="48"/>
      <c r="H32" s="48"/>
      <c r="I32" s="145">
        <v>0.20999999999999999</v>
      </c>
      <c r="J32" s="144">
        <v>0</v>
      </c>
      <c r="K32" s="52"/>
    </row>
    <row r="33" hidden="1" s="1" customFormat="1" ht="14.4" customHeight="1">
      <c r="B33" s="47"/>
      <c r="C33" s="48"/>
      <c r="D33" s="48"/>
      <c r="E33" s="56" t="s">
        <v>46</v>
      </c>
      <c r="F33" s="144">
        <f>ROUND(SUM(BH77:BH86), 2)</f>
        <v>0</v>
      </c>
      <c r="G33" s="48"/>
      <c r="H33" s="48"/>
      <c r="I33" s="145">
        <v>0.14999999999999999</v>
      </c>
      <c r="J33" s="144">
        <v>0</v>
      </c>
      <c r="K33" s="52"/>
    </row>
    <row r="34" hidden="1" s="1" customFormat="1" ht="14.4" customHeight="1">
      <c r="B34" s="47"/>
      <c r="C34" s="48"/>
      <c r="D34" s="48"/>
      <c r="E34" s="56" t="s">
        <v>47</v>
      </c>
      <c r="F34" s="144">
        <f>ROUND(SUM(BI77:BI86), 2)</f>
        <v>0</v>
      </c>
      <c r="G34" s="48"/>
      <c r="H34" s="48"/>
      <c r="I34" s="145">
        <v>0</v>
      </c>
      <c r="J34" s="144">
        <v>0</v>
      </c>
      <c r="K34" s="52"/>
    </row>
    <row r="35" s="1" customFormat="1" ht="6.96" customHeight="1">
      <c r="B35" s="47"/>
      <c r="C35" s="48"/>
      <c r="D35" s="48"/>
      <c r="E35" s="48"/>
      <c r="F35" s="48"/>
      <c r="G35" s="48"/>
      <c r="H35" s="48"/>
      <c r="I35" s="131"/>
      <c r="J35" s="48"/>
      <c r="K35" s="52"/>
    </row>
    <row r="36" s="1" customFormat="1" ht="25.44" customHeight="1">
      <c r="B36" s="47"/>
      <c r="C36" s="146"/>
      <c r="D36" s="147" t="s">
        <v>48</v>
      </c>
      <c r="E36" s="89"/>
      <c r="F36" s="89"/>
      <c r="G36" s="148" t="s">
        <v>49</v>
      </c>
      <c r="H36" s="149" t="s">
        <v>50</v>
      </c>
      <c r="I36" s="150"/>
      <c r="J36" s="151">
        <f>SUM(J27:J34)</f>
        <v>0</v>
      </c>
      <c r="K36" s="152"/>
    </row>
    <row r="37" s="1" customFormat="1" ht="14.4" customHeight="1">
      <c r="B37" s="68"/>
      <c r="C37" s="69"/>
      <c r="D37" s="69"/>
      <c r="E37" s="69"/>
      <c r="F37" s="69"/>
      <c r="G37" s="69"/>
      <c r="H37" s="69"/>
      <c r="I37" s="153"/>
      <c r="J37" s="69"/>
      <c r="K37" s="70"/>
    </row>
    <row r="41" s="1" customFormat="1" ht="6.96" customHeight="1">
      <c r="B41" s="71"/>
      <c r="C41" s="72"/>
      <c r="D41" s="72"/>
      <c r="E41" s="72"/>
      <c r="F41" s="72"/>
      <c r="G41" s="72"/>
      <c r="H41" s="72"/>
      <c r="I41" s="154"/>
      <c r="J41" s="72"/>
      <c r="K41" s="155"/>
    </row>
    <row r="42" s="1" customFormat="1" ht="36.96" customHeight="1">
      <c r="B42" s="47"/>
      <c r="C42" s="31" t="s">
        <v>91</v>
      </c>
      <c r="D42" s="48"/>
      <c r="E42" s="48"/>
      <c r="F42" s="48"/>
      <c r="G42" s="48"/>
      <c r="H42" s="48"/>
      <c r="I42" s="131"/>
      <c r="J42" s="48"/>
      <c r="K42" s="52"/>
    </row>
    <row r="43" s="1" customFormat="1" ht="6.96" customHeight="1">
      <c r="B43" s="47"/>
      <c r="C43" s="48"/>
      <c r="D43" s="48"/>
      <c r="E43" s="48"/>
      <c r="F43" s="48"/>
      <c r="G43" s="48"/>
      <c r="H43" s="48"/>
      <c r="I43" s="131"/>
      <c r="J43" s="48"/>
      <c r="K43" s="52"/>
    </row>
    <row r="44" s="1" customFormat="1" ht="14.4" customHeight="1">
      <c r="B44" s="47"/>
      <c r="C44" s="41" t="s">
        <v>19</v>
      </c>
      <c r="D44" s="48"/>
      <c r="E44" s="48"/>
      <c r="F44" s="48"/>
      <c r="G44" s="48"/>
      <c r="H44" s="48"/>
      <c r="I44" s="131"/>
      <c r="J44" s="48"/>
      <c r="K44" s="52"/>
    </row>
    <row r="45" s="1" customFormat="1" ht="16.5" customHeight="1">
      <c r="B45" s="47"/>
      <c r="C45" s="48"/>
      <c r="D45" s="48"/>
      <c r="E45" s="130" t="str">
        <f>E7</f>
        <v>BD U Nemocnice zateplení fasády a úprava střechy</v>
      </c>
      <c r="F45" s="41"/>
      <c r="G45" s="41"/>
      <c r="H45" s="41"/>
      <c r="I45" s="131"/>
      <c r="J45" s="48"/>
      <c r="K45" s="52"/>
    </row>
    <row r="46" s="1" customFormat="1" ht="14.4" customHeight="1">
      <c r="B46" s="47"/>
      <c r="C46" s="41" t="s">
        <v>88</v>
      </c>
      <c r="D46" s="48"/>
      <c r="E46" s="48"/>
      <c r="F46" s="48"/>
      <c r="G46" s="48"/>
      <c r="H46" s="48"/>
      <c r="I46" s="131"/>
      <c r="J46" s="48"/>
      <c r="K46" s="52"/>
    </row>
    <row r="47" s="1" customFormat="1" ht="17.25" customHeight="1">
      <c r="B47" s="47"/>
      <c r="C47" s="48"/>
      <c r="D47" s="48"/>
      <c r="E47" s="132" t="str">
        <f>E9</f>
        <v>VRN - Ostatní a vedlejší náklady</v>
      </c>
      <c r="F47" s="48"/>
      <c r="G47" s="48"/>
      <c r="H47" s="48"/>
      <c r="I47" s="131"/>
      <c r="J47" s="48"/>
      <c r="K47" s="52"/>
    </row>
    <row r="48" s="1" customFormat="1" ht="6.96" customHeight="1">
      <c r="B48" s="47"/>
      <c r="C48" s="48"/>
      <c r="D48" s="48"/>
      <c r="E48" s="48"/>
      <c r="F48" s="48"/>
      <c r="G48" s="48"/>
      <c r="H48" s="48"/>
      <c r="I48" s="131"/>
      <c r="J48" s="48"/>
      <c r="K48" s="52"/>
    </row>
    <row r="49" s="1" customFormat="1" ht="18" customHeight="1">
      <c r="B49" s="47"/>
      <c r="C49" s="41" t="s">
        <v>23</v>
      </c>
      <c r="D49" s="48"/>
      <c r="E49" s="48"/>
      <c r="F49" s="36" t="str">
        <f>F12</f>
        <v xml:space="preserve"> </v>
      </c>
      <c r="G49" s="48"/>
      <c r="H49" s="48"/>
      <c r="I49" s="133" t="s">
        <v>25</v>
      </c>
      <c r="J49" s="134" t="str">
        <f>IF(J12="","",J12)</f>
        <v>22.10.2018</v>
      </c>
      <c r="K49" s="52"/>
    </row>
    <row r="50" s="1" customFormat="1" ht="6.96" customHeight="1">
      <c r="B50" s="47"/>
      <c r="C50" s="48"/>
      <c r="D50" s="48"/>
      <c r="E50" s="48"/>
      <c r="F50" s="48"/>
      <c r="G50" s="48"/>
      <c r="H50" s="48"/>
      <c r="I50" s="131"/>
      <c r="J50" s="48"/>
      <c r="K50" s="52"/>
    </row>
    <row r="51" s="1" customFormat="1">
      <c r="B51" s="47"/>
      <c r="C51" s="41" t="s">
        <v>27</v>
      </c>
      <c r="D51" s="48"/>
      <c r="E51" s="48"/>
      <c r="F51" s="36" t="str">
        <f>E15</f>
        <v>Město Kolín</v>
      </c>
      <c r="G51" s="48"/>
      <c r="H51" s="48"/>
      <c r="I51" s="133" t="s">
        <v>33</v>
      </c>
      <c r="J51" s="45" t="str">
        <f>E21</f>
        <v>D et A stavební společnost s.r.o.</v>
      </c>
      <c r="K51" s="52"/>
    </row>
    <row r="52" s="1" customFormat="1" ht="14.4" customHeight="1">
      <c r="B52" s="47"/>
      <c r="C52" s="41" t="s">
        <v>31</v>
      </c>
      <c r="D52" s="48"/>
      <c r="E52" s="48"/>
      <c r="F52" s="36" t="str">
        <f>IF(E18="","",E18)</f>
        <v/>
      </c>
      <c r="G52" s="48"/>
      <c r="H52" s="48"/>
      <c r="I52" s="131"/>
      <c r="J52" s="156"/>
      <c r="K52" s="52"/>
    </row>
    <row r="53" s="1" customFormat="1" ht="10.32" customHeight="1">
      <c r="B53" s="47"/>
      <c r="C53" s="48"/>
      <c r="D53" s="48"/>
      <c r="E53" s="48"/>
      <c r="F53" s="48"/>
      <c r="G53" s="48"/>
      <c r="H53" s="48"/>
      <c r="I53" s="131"/>
      <c r="J53" s="48"/>
      <c r="K53" s="52"/>
    </row>
    <row r="54" s="1" customFormat="1" ht="29.28" customHeight="1">
      <c r="B54" s="47"/>
      <c r="C54" s="157" t="s">
        <v>92</v>
      </c>
      <c r="D54" s="146"/>
      <c r="E54" s="146"/>
      <c r="F54" s="146"/>
      <c r="G54" s="146"/>
      <c r="H54" s="146"/>
      <c r="I54" s="158"/>
      <c r="J54" s="159" t="s">
        <v>93</v>
      </c>
      <c r="K54" s="160"/>
    </row>
    <row r="55" s="1" customFormat="1" ht="10.32" customHeight="1">
      <c r="B55" s="47"/>
      <c r="C55" s="48"/>
      <c r="D55" s="48"/>
      <c r="E55" s="48"/>
      <c r="F55" s="48"/>
      <c r="G55" s="48"/>
      <c r="H55" s="48"/>
      <c r="I55" s="131"/>
      <c r="J55" s="48"/>
      <c r="K55" s="52"/>
    </row>
    <row r="56" s="1" customFormat="1" ht="29.28" customHeight="1">
      <c r="B56" s="47"/>
      <c r="C56" s="161" t="s">
        <v>94</v>
      </c>
      <c r="D56" s="48"/>
      <c r="E56" s="48"/>
      <c r="F56" s="48"/>
      <c r="G56" s="48"/>
      <c r="H56" s="48"/>
      <c r="I56" s="131"/>
      <c r="J56" s="142">
        <f>J77</f>
        <v>0</v>
      </c>
      <c r="K56" s="52"/>
      <c r="AU56" s="25" t="s">
        <v>95</v>
      </c>
    </row>
    <row r="57" s="7" customFormat="1" ht="24.96" customHeight="1">
      <c r="B57" s="162"/>
      <c r="C57" s="163"/>
      <c r="D57" s="164" t="s">
        <v>1551</v>
      </c>
      <c r="E57" s="165"/>
      <c r="F57" s="165"/>
      <c r="G57" s="165"/>
      <c r="H57" s="165"/>
      <c r="I57" s="166"/>
      <c r="J57" s="167">
        <f>J78</f>
        <v>0</v>
      </c>
      <c r="K57" s="168"/>
    </row>
    <row r="58" s="1" customFormat="1" ht="21.84" customHeight="1">
      <c r="B58" s="47"/>
      <c r="C58" s="48"/>
      <c r="D58" s="48"/>
      <c r="E58" s="48"/>
      <c r="F58" s="48"/>
      <c r="G58" s="48"/>
      <c r="H58" s="48"/>
      <c r="I58" s="131"/>
      <c r="J58" s="48"/>
      <c r="K58" s="52"/>
    </row>
    <row r="59" s="1" customFormat="1" ht="6.96" customHeight="1">
      <c r="B59" s="68"/>
      <c r="C59" s="69"/>
      <c r="D59" s="69"/>
      <c r="E59" s="69"/>
      <c r="F59" s="69"/>
      <c r="G59" s="69"/>
      <c r="H59" s="69"/>
      <c r="I59" s="153"/>
      <c r="J59" s="69"/>
      <c r="K59" s="70"/>
    </row>
    <row r="63" s="1" customFormat="1" ht="6.96" customHeight="1">
      <c r="B63" s="71"/>
      <c r="C63" s="72"/>
      <c r="D63" s="72"/>
      <c r="E63" s="72"/>
      <c r="F63" s="72"/>
      <c r="G63" s="72"/>
      <c r="H63" s="72"/>
      <c r="I63" s="154"/>
      <c r="J63" s="72"/>
      <c r="K63" s="72"/>
      <c r="L63" s="47"/>
    </row>
    <row r="64" s="1" customFormat="1" ht="36.96" customHeight="1">
      <c r="B64" s="47"/>
      <c r="C64" s="73" t="s">
        <v>120</v>
      </c>
      <c r="I64" s="176"/>
      <c r="L64" s="47"/>
    </row>
    <row r="65" s="1" customFormat="1" ht="6.96" customHeight="1">
      <c r="B65" s="47"/>
      <c r="I65" s="176"/>
      <c r="L65" s="47"/>
    </row>
    <row r="66" s="1" customFormat="1" ht="14.4" customHeight="1">
      <c r="B66" s="47"/>
      <c r="C66" s="75" t="s">
        <v>19</v>
      </c>
      <c r="I66" s="176"/>
      <c r="L66" s="47"/>
    </row>
    <row r="67" s="1" customFormat="1" ht="16.5" customHeight="1">
      <c r="B67" s="47"/>
      <c r="E67" s="177" t="str">
        <f>E7</f>
        <v>BD U Nemocnice zateplení fasády a úprava střechy</v>
      </c>
      <c r="F67" s="75"/>
      <c r="G67" s="75"/>
      <c r="H67" s="75"/>
      <c r="I67" s="176"/>
      <c r="L67" s="47"/>
    </row>
    <row r="68" s="1" customFormat="1" ht="14.4" customHeight="1">
      <c r="B68" s="47"/>
      <c r="C68" s="75" t="s">
        <v>88</v>
      </c>
      <c r="I68" s="176"/>
      <c r="L68" s="47"/>
    </row>
    <row r="69" s="1" customFormat="1" ht="17.25" customHeight="1">
      <c r="B69" s="47"/>
      <c r="E69" s="78" t="str">
        <f>E9</f>
        <v>VRN - Ostatní a vedlejší náklady</v>
      </c>
      <c r="F69" s="1"/>
      <c r="G69" s="1"/>
      <c r="H69" s="1"/>
      <c r="I69" s="176"/>
      <c r="L69" s="47"/>
    </row>
    <row r="70" s="1" customFormat="1" ht="6.96" customHeight="1">
      <c r="B70" s="47"/>
      <c r="I70" s="176"/>
      <c r="L70" s="47"/>
    </row>
    <row r="71" s="1" customFormat="1" ht="18" customHeight="1">
      <c r="B71" s="47"/>
      <c r="C71" s="75" t="s">
        <v>23</v>
      </c>
      <c r="F71" s="178" t="str">
        <f>F12</f>
        <v xml:space="preserve"> </v>
      </c>
      <c r="I71" s="179" t="s">
        <v>25</v>
      </c>
      <c r="J71" s="80" t="str">
        <f>IF(J12="","",J12)</f>
        <v>22.10.2018</v>
      </c>
      <c r="L71" s="47"/>
    </row>
    <row r="72" s="1" customFormat="1" ht="6.96" customHeight="1">
      <c r="B72" s="47"/>
      <c r="I72" s="176"/>
      <c r="L72" s="47"/>
    </row>
    <row r="73" s="1" customFormat="1">
      <c r="B73" s="47"/>
      <c r="C73" s="75" t="s">
        <v>27</v>
      </c>
      <c r="F73" s="178" t="str">
        <f>E15</f>
        <v>Město Kolín</v>
      </c>
      <c r="I73" s="179" t="s">
        <v>33</v>
      </c>
      <c r="J73" s="178" t="str">
        <f>E21</f>
        <v>D et A stavební společnost s.r.o.</v>
      </c>
      <c r="L73" s="47"/>
    </row>
    <row r="74" s="1" customFormat="1" ht="14.4" customHeight="1">
      <c r="B74" s="47"/>
      <c r="C74" s="75" t="s">
        <v>31</v>
      </c>
      <c r="F74" s="178" t="str">
        <f>IF(E18="","",E18)</f>
        <v/>
      </c>
      <c r="I74" s="176"/>
      <c r="L74" s="47"/>
    </row>
    <row r="75" s="1" customFormat="1" ht="10.32" customHeight="1">
      <c r="B75" s="47"/>
      <c r="I75" s="176"/>
      <c r="L75" s="47"/>
    </row>
    <row r="76" s="9" customFormat="1" ht="29.28" customHeight="1">
      <c r="B76" s="180"/>
      <c r="C76" s="181" t="s">
        <v>121</v>
      </c>
      <c r="D76" s="182" t="s">
        <v>57</v>
      </c>
      <c r="E76" s="182" t="s">
        <v>53</v>
      </c>
      <c r="F76" s="182" t="s">
        <v>122</v>
      </c>
      <c r="G76" s="182" t="s">
        <v>123</v>
      </c>
      <c r="H76" s="182" t="s">
        <v>124</v>
      </c>
      <c r="I76" s="183" t="s">
        <v>125</v>
      </c>
      <c r="J76" s="182" t="s">
        <v>93</v>
      </c>
      <c r="K76" s="184" t="s">
        <v>126</v>
      </c>
      <c r="L76" s="180"/>
      <c r="M76" s="93" t="s">
        <v>127</v>
      </c>
      <c r="N76" s="94" t="s">
        <v>42</v>
      </c>
      <c r="O76" s="94" t="s">
        <v>128</v>
      </c>
      <c r="P76" s="94" t="s">
        <v>129</v>
      </c>
      <c r="Q76" s="94" t="s">
        <v>130</v>
      </c>
      <c r="R76" s="94" t="s">
        <v>131</v>
      </c>
      <c r="S76" s="94" t="s">
        <v>132</v>
      </c>
      <c r="T76" s="95" t="s">
        <v>133</v>
      </c>
    </row>
    <row r="77" s="1" customFormat="1" ht="29.28" customHeight="1">
      <c r="B77" s="47"/>
      <c r="C77" s="97" t="s">
        <v>94</v>
      </c>
      <c r="I77" s="176"/>
      <c r="J77" s="185">
        <f>BK77</f>
        <v>0</v>
      </c>
      <c r="L77" s="47"/>
      <c r="M77" s="96"/>
      <c r="N77" s="83"/>
      <c r="O77" s="83"/>
      <c r="P77" s="186">
        <f>P78</f>
        <v>0</v>
      </c>
      <c r="Q77" s="83"/>
      <c r="R77" s="186">
        <f>R78</f>
        <v>0</v>
      </c>
      <c r="S77" s="83"/>
      <c r="T77" s="187">
        <f>T78</f>
        <v>0</v>
      </c>
      <c r="AT77" s="25" t="s">
        <v>71</v>
      </c>
      <c r="AU77" s="25" t="s">
        <v>95</v>
      </c>
      <c r="BK77" s="188">
        <f>BK78</f>
        <v>0</v>
      </c>
    </row>
    <row r="78" s="10" customFormat="1" ht="37.44001" customHeight="1">
      <c r="B78" s="189"/>
      <c r="D78" s="190" t="s">
        <v>71</v>
      </c>
      <c r="E78" s="191" t="s">
        <v>79</v>
      </c>
      <c r="F78" s="191" t="s">
        <v>1552</v>
      </c>
      <c r="I78" s="192"/>
      <c r="J78" s="193">
        <f>BK78</f>
        <v>0</v>
      </c>
      <c r="L78" s="189"/>
      <c r="M78" s="194"/>
      <c r="N78" s="195"/>
      <c r="O78" s="195"/>
      <c r="P78" s="196">
        <f>SUM(P79:P86)</f>
        <v>0</v>
      </c>
      <c r="Q78" s="195"/>
      <c r="R78" s="196">
        <f>SUM(R79:R86)</f>
        <v>0</v>
      </c>
      <c r="S78" s="195"/>
      <c r="T78" s="197">
        <f>SUM(T79:T86)</f>
        <v>0</v>
      </c>
      <c r="AR78" s="190" t="s">
        <v>164</v>
      </c>
      <c r="AT78" s="198" t="s">
        <v>71</v>
      </c>
      <c r="AU78" s="198" t="s">
        <v>72</v>
      </c>
      <c r="AY78" s="190" t="s">
        <v>136</v>
      </c>
      <c r="BK78" s="199">
        <f>SUM(BK79:BK86)</f>
        <v>0</v>
      </c>
    </row>
    <row r="79" s="1" customFormat="1" ht="153" customHeight="1">
      <c r="B79" s="202"/>
      <c r="C79" s="203" t="s">
        <v>17</v>
      </c>
      <c r="D79" s="203" t="s">
        <v>138</v>
      </c>
      <c r="E79" s="204" t="s">
        <v>1553</v>
      </c>
      <c r="F79" s="205" t="s">
        <v>1554</v>
      </c>
      <c r="G79" s="206" t="s">
        <v>683</v>
      </c>
      <c r="H79" s="207">
        <v>1</v>
      </c>
      <c r="I79" s="208"/>
      <c r="J79" s="209">
        <f>ROUND(I79*H79,2)</f>
        <v>0</v>
      </c>
      <c r="K79" s="205" t="s">
        <v>5</v>
      </c>
      <c r="L79" s="47"/>
      <c r="M79" s="210" t="s">
        <v>5</v>
      </c>
      <c r="N79" s="211" t="s">
        <v>44</v>
      </c>
      <c r="O79" s="48"/>
      <c r="P79" s="212">
        <f>O79*H79</f>
        <v>0</v>
      </c>
      <c r="Q79" s="212">
        <v>0</v>
      </c>
      <c r="R79" s="212">
        <f>Q79*H79</f>
        <v>0</v>
      </c>
      <c r="S79" s="212">
        <v>0</v>
      </c>
      <c r="T79" s="213">
        <f>S79*H79</f>
        <v>0</v>
      </c>
      <c r="AR79" s="25" t="s">
        <v>143</v>
      </c>
      <c r="AT79" s="25" t="s">
        <v>138</v>
      </c>
      <c r="AU79" s="25" t="s">
        <v>17</v>
      </c>
      <c r="AY79" s="25" t="s">
        <v>136</v>
      </c>
      <c r="BE79" s="214">
        <f>IF(N79="základní",J79,0)</f>
        <v>0</v>
      </c>
      <c r="BF79" s="214">
        <f>IF(N79="snížená",J79,0)</f>
        <v>0</v>
      </c>
      <c r="BG79" s="214">
        <f>IF(N79="zákl. přenesená",J79,0)</f>
        <v>0</v>
      </c>
      <c r="BH79" s="214">
        <f>IF(N79="sníž. přenesená",J79,0)</f>
        <v>0</v>
      </c>
      <c r="BI79" s="214">
        <f>IF(N79="nulová",J79,0)</f>
        <v>0</v>
      </c>
      <c r="BJ79" s="25" t="s">
        <v>144</v>
      </c>
      <c r="BK79" s="214">
        <f>ROUND(I79*H79,2)</f>
        <v>0</v>
      </c>
      <c r="BL79" s="25" t="s">
        <v>143</v>
      </c>
      <c r="BM79" s="25" t="s">
        <v>1555</v>
      </c>
    </row>
    <row r="80" s="1" customFormat="1" ht="165.75" customHeight="1">
      <c r="B80" s="202"/>
      <c r="C80" s="203" t="s">
        <v>144</v>
      </c>
      <c r="D80" s="203" t="s">
        <v>138</v>
      </c>
      <c r="E80" s="204" t="s">
        <v>1556</v>
      </c>
      <c r="F80" s="205" t="s">
        <v>1557</v>
      </c>
      <c r="G80" s="206" t="s">
        <v>683</v>
      </c>
      <c r="H80" s="207">
        <v>1</v>
      </c>
      <c r="I80" s="208"/>
      <c r="J80" s="209">
        <f>ROUND(I80*H80,2)</f>
        <v>0</v>
      </c>
      <c r="K80" s="205" t="s">
        <v>5</v>
      </c>
      <c r="L80" s="47"/>
      <c r="M80" s="210" t="s">
        <v>5</v>
      </c>
      <c r="N80" s="211" t="s">
        <v>44</v>
      </c>
      <c r="O80" s="48"/>
      <c r="P80" s="212">
        <f>O80*H80</f>
        <v>0</v>
      </c>
      <c r="Q80" s="212">
        <v>0</v>
      </c>
      <c r="R80" s="212">
        <f>Q80*H80</f>
        <v>0</v>
      </c>
      <c r="S80" s="212">
        <v>0</v>
      </c>
      <c r="T80" s="213">
        <f>S80*H80</f>
        <v>0</v>
      </c>
      <c r="AR80" s="25" t="s">
        <v>143</v>
      </c>
      <c r="AT80" s="25" t="s">
        <v>138</v>
      </c>
      <c r="AU80" s="25" t="s">
        <v>17</v>
      </c>
      <c r="AY80" s="25" t="s">
        <v>136</v>
      </c>
      <c r="BE80" s="214">
        <f>IF(N80="základní",J80,0)</f>
        <v>0</v>
      </c>
      <c r="BF80" s="214">
        <f>IF(N80="snížená",J80,0)</f>
        <v>0</v>
      </c>
      <c r="BG80" s="214">
        <f>IF(N80="zákl. přenesená",J80,0)</f>
        <v>0</v>
      </c>
      <c r="BH80" s="214">
        <f>IF(N80="sníž. přenesená",J80,0)</f>
        <v>0</v>
      </c>
      <c r="BI80" s="214">
        <f>IF(N80="nulová",J80,0)</f>
        <v>0</v>
      </c>
      <c r="BJ80" s="25" t="s">
        <v>144</v>
      </c>
      <c r="BK80" s="214">
        <f>ROUND(I80*H80,2)</f>
        <v>0</v>
      </c>
      <c r="BL80" s="25" t="s">
        <v>143</v>
      </c>
      <c r="BM80" s="25" t="s">
        <v>1558</v>
      </c>
    </row>
    <row r="81" s="1" customFormat="1" ht="25.5" customHeight="1">
      <c r="B81" s="202"/>
      <c r="C81" s="203" t="s">
        <v>155</v>
      </c>
      <c r="D81" s="203" t="s">
        <v>138</v>
      </c>
      <c r="E81" s="204" t="s">
        <v>1559</v>
      </c>
      <c r="F81" s="205" t="s">
        <v>1560</v>
      </c>
      <c r="G81" s="206" t="s">
        <v>683</v>
      </c>
      <c r="H81" s="207">
        <v>1</v>
      </c>
      <c r="I81" s="208"/>
      <c r="J81" s="209">
        <f>ROUND(I81*H81,2)</f>
        <v>0</v>
      </c>
      <c r="K81" s="205" t="s">
        <v>5</v>
      </c>
      <c r="L81" s="47"/>
      <c r="M81" s="210" t="s">
        <v>5</v>
      </c>
      <c r="N81" s="211" t="s">
        <v>44</v>
      </c>
      <c r="O81" s="48"/>
      <c r="P81" s="212">
        <f>O81*H81</f>
        <v>0</v>
      </c>
      <c r="Q81" s="212">
        <v>0</v>
      </c>
      <c r="R81" s="212">
        <f>Q81*H81</f>
        <v>0</v>
      </c>
      <c r="S81" s="212">
        <v>0</v>
      </c>
      <c r="T81" s="213">
        <f>S81*H81</f>
        <v>0</v>
      </c>
      <c r="AR81" s="25" t="s">
        <v>143</v>
      </c>
      <c r="AT81" s="25" t="s">
        <v>138</v>
      </c>
      <c r="AU81" s="25" t="s">
        <v>17</v>
      </c>
      <c r="AY81" s="25" t="s">
        <v>136</v>
      </c>
      <c r="BE81" s="214">
        <f>IF(N81="základní",J81,0)</f>
        <v>0</v>
      </c>
      <c r="BF81" s="214">
        <f>IF(N81="snížená",J81,0)</f>
        <v>0</v>
      </c>
      <c r="BG81" s="214">
        <f>IF(N81="zákl. přenesená",J81,0)</f>
        <v>0</v>
      </c>
      <c r="BH81" s="214">
        <f>IF(N81="sníž. přenesená",J81,0)</f>
        <v>0</v>
      </c>
      <c r="BI81" s="214">
        <f>IF(N81="nulová",J81,0)</f>
        <v>0</v>
      </c>
      <c r="BJ81" s="25" t="s">
        <v>144</v>
      </c>
      <c r="BK81" s="214">
        <f>ROUND(I81*H81,2)</f>
        <v>0</v>
      </c>
      <c r="BL81" s="25" t="s">
        <v>143</v>
      </c>
      <c r="BM81" s="25" t="s">
        <v>1561</v>
      </c>
    </row>
    <row r="82" s="1" customFormat="1" ht="16.5" customHeight="1">
      <c r="B82" s="202"/>
      <c r="C82" s="203" t="s">
        <v>143</v>
      </c>
      <c r="D82" s="203" t="s">
        <v>138</v>
      </c>
      <c r="E82" s="204" t="s">
        <v>1562</v>
      </c>
      <c r="F82" s="205" t="s">
        <v>1563</v>
      </c>
      <c r="G82" s="206" t="s">
        <v>683</v>
      </c>
      <c r="H82" s="207">
        <v>1</v>
      </c>
      <c r="I82" s="208"/>
      <c r="J82" s="209">
        <f>ROUND(I82*H82,2)</f>
        <v>0</v>
      </c>
      <c r="K82" s="205" t="s">
        <v>5</v>
      </c>
      <c r="L82" s="47"/>
      <c r="M82" s="210" t="s">
        <v>5</v>
      </c>
      <c r="N82" s="211" t="s">
        <v>44</v>
      </c>
      <c r="O82" s="48"/>
      <c r="P82" s="212">
        <f>O82*H82</f>
        <v>0</v>
      </c>
      <c r="Q82" s="212">
        <v>0</v>
      </c>
      <c r="R82" s="212">
        <f>Q82*H82</f>
        <v>0</v>
      </c>
      <c r="S82" s="212">
        <v>0</v>
      </c>
      <c r="T82" s="213">
        <f>S82*H82</f>
        <v>0</v>
      </c>
      <c r="AR82" s="25" t="s">
        <v>143</v>
      </c>
      <c r="AT82" s="25" t="s">
        <v>138</v>
      </c>
      <c r="AU82" s="25" t="s">
        <v>17</v>
      </c>
      <c r="AY82" s="25" t="s">
        <v>136</v>
      </c>
      <c r="BE82" s="214">
        <f>IF(N82="základní",J82,0)</f>
        <v>0</v>
      </c>
      <c r="BF82" s="214">
        <f>IF(N82="snížená",J82,0)</f>
        <v>0</v>
      </c>
      <c r="BG82" s="214">
        <f>IF(N82="zákl. přenesená",J82,0)</f>
        <v>0</v>
      </c>
      <c r="BH82" s="214">
        <f>IF(N82="sníž. přenesená",J82,0)</f>
        <v>0</v>
      </c>
      <c r="BI82" s="214">
        <f>IF(N82="nulová",J82,0)</f>
        <v>0</v>
      </c>
      <c r="BJ82" s="25" t="s">
        <v>144</v>
      </c>
      <c r="BK82" s="214">
        <f>ROUND(I82*H82,2)</f>
        <v>0</v>
      </c>
      <c r="BL82" s="25" t="s">
        <v>143</v>
      </c>
      <c r="BM82" s="25" t="s">
        <v>1564</v>
      </c>
    </row>
    <row r="83" s="1" customFormat="1" ht="16.5" customHeight="1">
      <c r="B83" s="202"/>
      <c r="C83" s="203" t="s">
        <v>164</v>
      </c>
      <c r="D83" s="203" t="s">
        <v>138</v>
      </c>
      <c r="E83" s="204" t="s">
        <v>1300</v>
      </c>
      <c r="F83" s="205" t="s">
        <v>1565</v>
      </c>
      <c r="G83" s="206" t="s">
        <v>683</v>
      </c>
      <c r="H83" s="207">
        <v>1</v>
      </c>
      <c r="I83" s="208"/>
      <c r="J83" s="209">
        <f>ROUND(I83*H83,2)</f>
        <v>0</v>
      </c>
      <c r="K83" s="205" t="s">
        <v>5</v>
      </c>
      <c r="L83" s="47"/>
      <c r="M83" s="210" t="s">
        <v>5</v>
      </c>
      <c r="N83" s="211" t="s">
        <v>44</v>
      </c>
      <c r="O83" s="48"/>
      <c r="P83" s="212">
        <f>O83*H83</f>
        <v>0</v>
      </c>
      <c r="Q83" s="212">
        <v>0</v>
      </c>
      <c r="R83" s="212">
        <f>Q83*H83</f>
        <v>0</v>
      </c>
      <c r="S83" s="212">
        <v>0</v>
      </c>
      <c r="T83" s="213">
        <f>S83*H83</f>
        <v>0</v>
      </c>
      <c r="AR83" s="25" t="s">
        <v>143</v>
      </c>
      <c r="AT83" s="25" t="s">
        <v>138</v>
      </c>
      <c r="AU83" s="25" t="s">
        <v>17</v>
      </c>
      <c r="AY83" s="25" t="s">
        <v>136</v>
      </c>
      <c r="BE83" s="214">
        <f>IF(N83="základní",J83,0)</f>
        <v>0</v>
      </c>
      <c r="BF83" s="214">
        <f>IF(N83="snížená",J83,0)</f>
        <v>0</v>
      </c>
      <c r="BG83" s="214">
        <f>IF(N83="zákl. přenesená",J83,0)</f>
        <v>0</v>
      </c>
      <c r="BH83" s="214">
        <f>IF(N83="sníž. přenesená",J83,0)</f>
        <v>0</v>
      </c>
      <c r="BI83" s="214">
        <f>IF(N83="nulová",J83,0)</f>
        <v>0</v>
      </c>
      <c r="BJ83" s="25" t="s">
        <v>144</v>
      </c>
      <c r="BK83" s="214">
        <f>ROUND(I83*H83,2)</f>
        <v>0</v>
      </c>
      <c r="BL83" s="25" t="s">
        <v>143</v>
      </c>
      <c r="BM83" s="25" t="s">
        <v>1566</v>
      </c>
    </row>
    <row r="84" s="1" customFormat="1" ht="191.25" customHeight="1">
      <c r="B84" s="202"/>
      <c r="C84" s="203" t="s">
        <v>169</v>
      </c>
      <c r="D84" s="203" t="s">
        <v>138</v>
      </c>
      <c r="E84" s="204" t="s">
        <v>1567</v>
      </c>
      <c r="F84" s="205" t="s">
        <v>1568</v>
      </c>
      <c r="G84" s="206" t="s">
        <v>683</v>
      </c>
      <c r="H84" s="207">
        <v>1</v>
      </c>
      <c r="I84" s="208"/>
      <c r="J84" s="209">
        <f>ROUND(I84*H84,2)</f>
        <v>0</v>
      </c>
      <c r="K84" s="205" t="s">
        <v>5</v>
      </c>
      <c r="L84" s="47"/>
      <c r="M84" s="210" t="s">
        <v>5</v>
      </c>
      <c r="N84" s="211" t="s">
        <v>44</v>
      </c>
      <c r="O84" s="48"/>
      <c r="P84" s="212">
        <f>O84*H84</f>
        <v>0</v>
      </c>
      <c r="Q84" s="212">
        <v>0</v>
      </c>
      <c r="R84" s="212">
        <f>Q84*H84</f>
        <v>0</v>
      </c>
      <c r="S84" s="212">
        <v>0</v>
      </c>
      <c r="T84" s="213">
        <f>S84*H84</f>
        <v>0</v>
      </c>
      <c r="AR84" s="25" t="s">
        <v>143</v>
      </c>
      <c r="AT84" s="25" t="s">
        <v>138</v>
      </c>
      <c r="AU84" s="25" t="s">
        <v>17</v>
      </c>
      <c r="AY84" s="25" t="s">
        <v>136</v>
      </c>
      <c r="BE84" s="214">
        <f>IF(N84="základní",J84,0)</f>
        <v>0</v>
      </c>
      <c r="BF84" s="214">
        <f>IF(N84="snížená",J84,0)</f>
        <v>0</v>
      </c>
      <c r="BG84" s="214">
        <f>IF(N84="zákl. přenesená",J84,0)</f>
        <v>0</v>
      </c>
      <c r="BH84" s="214">
        <f>IF(N84="sníž. přenesená",J84,0)</f>
        <v>0</v>
      </c>
      <c r="BI84" s="214">
        <f>IF(N84="nulová",J84,0)</f>
        <v>0</v>
      </c>
      <c r="BJ84" s="25" t="s">
        <v>144</v>
      </c>
      <c r="BK84" s="214">
        <f>ROUND(I84*H84,2)</f>
        <v>0</v>
      </c>
      <c r="BL84" s="25" t="s">
        <v>143</v>
      </c>
      <c r="BM84" s="25" t="s">
        <v>1569</v>
      </c>
    </row>
    <row r="85" s="1" customFormat="1" ht="114.75" customHeight="1">
      <c r="B85" s="202"/>
      <c r="C85" s="203" t="s">
        <v>173</v>
      </c>
      <c r="D85" s="203" t="s">
        <v>138</v>
      </c>
      <c r="E85" s="204" t="s">
        <v>1570</v>
      </c>
      <c r="F85" s="205" t="s">
        <v>1571</v>
      </c>
      <c r="G85" s="206" t="s">
        <v>683</v>
      </c>
      <c r="H85" s="207">
        <v>1</v>
      </c>
      <c r="I85" s="208"/>
      <c r="J85" s="209">
        <f>ROUND(I85*H85,2)</f>
        <v>0</v>
      </c>
      <c r="K85" s="205" t="s">
        <v>5</v>
      </c>
      <c r="L85" s="47"/>
      <c r="M85" s="210" t="s">
        <v>5</v>
      </c>
      <c r="N85" s="211" t="s">
        <v>44</v>
      </c>
      <c r="O85" s="48"/>
      <c r="P85" s="212">
        <f>O85*H85</f>
        <v>0</v>
      </c>
      <c r="Q85" s="212">
        <v>0</v>
      </c>
      <c r="R85" s="212">
        <f>Q85*H85</f>
        <v>0</v>
      </c>
      <c r="S85" s="212">
        <v>0</v>
      </c>
      <c r="T85" s="213">
        <f>S85*H85</f>
        <v>0</v>
      </c>
      <c r="AR85" s="25" t="s">
        <v>143</v>
      </c>
      <c r="AT85" s="25" t="s">
        <v>138</v>
      </c>
      <c r="AU85" s="25" t="s">
        <v>17</v>
      </c>
      <c r="AY85" s="25" t="s">
        <v>136</v>
      </c>
      <c r="BE85" s="214">
        <f>IF(N85="základní",J85,0)</f>
        <v>0</v>
      </c>
      <c r="BF85" s="214">
        <f>IF(N85="snížená",J85,0)</f>
        <v>0</v>
      </c>
      <c r="BG85" s="214">
        <f>IF(N85="zákl. přenesená",J85,0)</f>
        <v>0</v>
      </c>
      <c r="BH85" s="214">
        <f>IF(N85="sníž. přenesená",J85,0)</f>
        <v>0</v>
      </c>
      <c r="BI85" s="214">
        <f>IF(N85="nulová",J85,0)</f>
        <v>0</v>
      </c>
      <c r="BJ85" s="25" t="s">
        <v>144</v>
      </c>
      <c r="BK85" s="214">
        <f>ROUND(I85*H85,2)</f>
        <v>0</v>
      </c>
      <c r="BL85" s="25" t="s">
        <v>143</v>
      </c>
      <c r="BM85" s="25" t="s">
        <v>1572</v>
      </c>
    </row>
    <row r="86" s="1" customFormat="1" ht="16.5" customHeight="1">
      <c r="B86" s="202"/>
      <c r="C86" s="203" t="s">
        <v>177</v>
      </c>
      <c r="D86" s="203" t="s">
        <v>138</v>
      </c>
      <c r="E86" s="204" t="s">
        <v>1573</v>
      </c>
      <c r="F86" s="205" t="s">
        <v>1574</v>
      </c>
      <c r="G86" s="206" t="s">
        <v>683</v>
      </c>
      <c r="H86" s="207">
        <v>1</v>
      </c>
      <c r="I86" s="208"/>
      <c r="J86" s="209">
        <f>ROUND(I86*H86,2)</f>
        <v>0</v>
      </c>
      <c r="K86" s="205" t="s">
        <v>5</v>
      </c>
      <c r="L86" s="47"/>
      <c r="M86" s="210" t="s">
        <v>5</v>
      </c>
      <c r="N86" s="261" t="s">
        <v>44</v>
      </c>
      <c r="O86" s="262"/>
      <c r="P86" s="263">
        <f>O86*H86</f>
        <v>0</v>
      </c>
      <c r="Q86" s="263">
        <v>0</v>
      </c>
      <c r="R86" s="263">
        <f>Q86*H86</f>
        <v>0</v>
      </c>
      <c r="S86" s="263">
        <v>0</v>
      </c>
      <c r="T86" s="264">
        <f>S86*H86</f>
        <v>0</v>
      </c>
      <c r="AR86" s="25" t="s">
        <v>143</v>
      </c>
      <c r="AT86" s="25" t="s">
        <v>138</v>
      </c>
      <c r="AU86" s="25" t="s">
        <v>17</v>
      </c>
      <c r="AY86" s="25" t="s">
        <v>136</v>
      </c>
      <c r="BE86" s="214">
        <f>IF(N86="základní",J86,0)</f>
        <v>0</v>
      </c>
      <c r="BF86" s="214">
        <f>IF(N86="snížená",J86,0)</f>
        <v>0</v>
      </c>
      <c r="BG86" s="214">
        <f>IF(N86="zákl. přenesená",J86,0)</f>
        <v>0</v>
      </c>
      <c r="BH86" s="214">
        <f>IF(N86="sníž. přenesená",J86,0)</f>
        <v>0</v>
      </c>
      <c r="BI86" s="214">
        <f>IF(N86="nulová",J86,0)</f>
        <v>0</v>
      </c>
      <c r="BJ86" s="25" t="s">
        <v>144</v>
      </c>
      <c r="BK86" s="214">
        <f>ROUND(I86*H86,2)</f>
        <v>0</v>
      </c>
      <c r="BL86" s="25" t="s">
        <v>143</v>
      </c>
      <c r="BM86" s="25" t="s">
        <v>1575</v>
      </c>
    </row>
    <row r="87" s="1" customFormat="1" ht="6.96" customHeight="1">
      <c r="B87" s="68"/>
      <c r="C87" s="69"/>
      <c r="D87" s="69"/>
      <c r="E87" s="69"/>
      <c r="F87" s="69"/>
      <c r="G87" s="69"/>
      <c r="H87" s="69"/>
      <c r="I87" s="153"/>
      <c r="J87" s="69"/>
      <c r="K87" s="69"/>
      <c r="L87" s="47"/>
    </row>
  </sheetData>
  <autoFilter ref="C76:K86"/>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5" customWidth="1"/>
    <col min="2" max="2" width="1.664063" style="265" customWidth="1"/>
    <col min="3" max="4" width="5" style="265" customWidth="1"/>
    <col min="5" max="5" width="11.67" style="265" customWidth="1"/>
    <col min="6" max="6" width="9.17" style="265" customWidth="1"/>
    <col min="7" max="7" width="5" style="265" customWidth="1"/>
    <col min="8" max="8" width="77.83" style="265" customWidth="1"/>
    <col min="9" max="10" width="20" style="265" customWidth="1"/>
    <col min="11" max="11" width="1.664063" style="265" customWidth="1"/>
  </cols>
  <sheetData>
    <row r="1" ht="37.5" customHeight="1"/>
    <row r="2" ht="7.5" customHeight="1">
      <c r="B2" s="266"/>
      <c r="C2" s="267"/>
      <c r="D2" s="267"/>
      <c r="E2" s="267"/>
      <c r="F2" s="267"/>
      <c r="G2" s="267"/>
      <c r="H2" s="267"/>
      <c r="I2" s="267"/>
      <c r="J2" s="267"/>
      <c r="K2" s="268"/>
    </row>
    <row r="3" s="15" customFormat="1" ht="45" customHeight="1">
      <c r="B3" s="269"/>
      <c r="C3" s="270" t="s">
        <v>1576</v>
      </c>
      <c r="D3" s="270"/>
      <c r="E3" s="270"/>
      <c r="F3" s="270"/>
      <c r="G3" s="270"/>
      <c r="H3" s="270"/>
      <c r="I3" s="270"/>
      <c r="J3" s="270"/>
      <c r="K3" s="271"/>
    </row>
    <row r="4" ht="25.5" customHeight="1">
      <c r="B4" s="272"/>
      <c r="C4" s="273" t="s">
        <v>1577</v>
      </c>
      <c r="D4" s="273"/>
      <c r="E4" s="273"/>
      <c r="F4" s="273"/>
      <c r="G4" s="273"/>
      <c r="H4" s="273"/>
      <c r="I4" s="273"/>
      <c r="J4" s="273"/>
      <c r="K4" s="274"/>
    </row>
    <row r="5" ht="5.25" customHeight="1">
      <c r="B5" s="272"/>
      <c r="C5" s="275"/>
      <c r="D5" s="275"/>
      <c r="E5" s="275"/>
      <c r="F5" s="275"/>
      <c r="G5" s="275"/>
      <c r="H5" s="275"/>
      <c r="I5" s="275"/>
      <c r="J5" s="275"/>
      <c r="K5" s="274"/>
    </row>
    <row r="6" ht="15" customHeight="1">
      <c r="B6" s="272"/>
      <c r="C6" s="276" t="s">
        <v>1578</v>
      </c>
      <c r="D6" s="276"/>
      <c r="E6" s="276"/>
      <c r="F6" s="276"/>
      <c r="G6" s="276"/>
      <c r="H6" s="276"/>
      <c r="I6" s="276"/>
      <c r="J6" s="276"/>
      <c r="K6" s="274"/>
    </row>
    <row r="7" ht="15" customHeight="1">
      <c r="B7" s="277"/>
      <c r="C7" s="276" t="s">
        <v>1579</v>
      </c>
      <c r="D7" s="276"/>
      <c r="E7" s="276"/>
      <c r="F7" s="276"/>
      <c r="G7" s="276"/>
      <c r="H7" s="276"/>
      <c r="I7" s="276"/>
      <c r="J7" s="276"/>
      <c r="K7" s="274"/>
    </row>
    <row r="8" ht="12.75" customHeight="1">
      <c r="B8" s="277"/>
      <c r="C8" s="276"/>
      <c r="D8" s="276"/>
      <c r="E8" s="276"/>
      <c r="F8" s="276"/>
      <c r="G8" s="276"/>
      <c r="H8" s="276"/>
      <c r="I8" s="276"/>
      <c r="J8" s="276"/>
      <c r="K8" s="274"/>
    </row>
    <row r="9" ht="15" customHeight="1">
      <c r="B9" s="277"/>
      <c r="C9" s="276" t="s">
        <v>1580</v>
      </c>
      <c r="D9" s="276"/>
      <c r="E9" s="276"/>
      <c r="F9" s="276"/>
      <c r="G9" s="276"/>
      <c r="H9" s="276"/>
      <c r="I9" s="276"/>
      <c r="J9" s="276"/>
      <c r="K9" s="274"/>
    </row>
    <row r="10" ht="15" customHeight="1">
      <c r="B10" s="277"/>
      <c r="C10" s="276"/>
      <c r="D10" s="276" t="s">
        <v>1581</v>
      </c>
      <c r="E10" s="276"/>
      <c r="F10" s="276"/>
      <c r="G10" s="276"/>
      <c r="H10" s="276"/>
      <c r="I10" s="276"/>
      <c r="J10" s="276"/>
      <c r="K10" s="274"/>
    </row>
    <row r="11" ht="15" customHeight="1">
      <c r="B11" s="277"/>
      <c r="C11" s="278"/>
      <c r="D11" s="276" t="s">
        <v>1582</v>
      </c>
      <c r="E11" s="276"/>
      <c r="F11" s="276"/>
      <c r="G11" s="276"/>
      <c r="H11" s="276"/>
      <c r="I11" s="276"/>
      <c r="J11" s="276"/>
      <c r="K11" s="274"/>
    </row>
    <row r="12" ht="12.75" customHeight="1">
      <c r="B12" s="277"/>
      <c r="C12" s="278"/>
      <c r="D12" s="278"/>
      <c r="E12" s="278"/>
      <c r="F12" s="278"/>
      <c r="G12" s="278"/>
      <c r="H12" s="278"/>
      <c r="I12" s="278"/>
      <c r="J12" s="278"/>
      <c r="K12" s="274"/>
    </row>
    <row r="13" ht="15" customHeight="1">
      <c r="B13" s="277"/>
      <c r="C13" s="278"/>
      <c r="D13" s="276" t="s">
        <v>1583</v>
      </c>
      <c r="E13" s="276"/>
      <c r="F13" s="276"/>
      <c r="G13" s="276"/>
      <c r="H13" s="276"/>
      <c r="I13" s="276"/>
      <c r="J13" s="276"/>
      <c r="K13" s="274"/>
    </row>
    <row r="14" ht="15" customHeight="1">
      <c r="B14" s="277"/>
      <c r="C14" s="278"/>
      <c r="D14" s="276" t="s">
        <v>1584</v>
      </c>
      <c r="E14" s="276"/>
      <c r="F14" s="276"/>
      <c r="G14" s="276"/>
      <c r="H14" s="276"/>
      <c r="I14" s="276"/>
      <c r="J14" s="276"/>
      <c r="K14" s="274"/>
    </row>
    <row r="15" ht="15" customHeight="1">
      <c r="B15" s="277"/>
      <c r="C15" s="278"/>
      <c r="D15" s="276" t="s">
        <v>1585</v>
      </c>
      <c r="E15" s="276"/>
      <c r="F15" s="276"/>
      <c r="G15" s="276"/>
      <c r="H15" s="276"/>
      <c r="I15" s="276"/>
      <c r="J15" s="276"/>
      <c r="K15" s="274"/>
    </row>
    <row r="16" ht="15" customHeight="1">
      <c r="B16" s="277"/>
      <c r="C16" s="278"/>
      <c r="D16" s="278"/>
      <c r="E16" s="279" t="s">
        <v>77</v>
      </c>
      <c r="F16" s="276" t="s">
        <v>1586</v>
      </c>
      <c r="G16" s="276"/>
      <c r="H16" s="276"/>
      <c r="I16" s="276"/>
      <c r="J16" s="276"/>
      <c r="K16" s="274"/>
    </row>
    <row r="17" ht="15" customHeight="1">
      <c r="B17" s="277"/>
      <c r="C17" s="278"/>
      <c r="D17" s="278"/>
      <c r="E17" s="279" t="s">
        <v>1587</v>
      </c>
      <c r="F17" s="276" t="s">
        <v>1588</v>
      </c>
      <c r="G17" s="276"/>
      <c r="H17" s="276"/>
      <c r="I17" s="276"/>
      <c r="J17" s="276"/>
      <c r="K17" s="274"/>
    </row>
    <row r="18" ht="15" customHeight="1">
      <c r="B18" s="277"/>
      <c r="C18" s="278"/>
      <c r="D18" s="278"/>
      <c r="E18" s="279" t="s">
        <v>1589</v>
      </c>
      <c r="F18" s="276" t="s">
        <v>1590</v>
      </c>
      <c r="G18" s="276"/>
      <c r="H18" s="276"/>
      <c r="I18" s="276"/>
      <c r="J18" s="276"/>
      <c r="K18" s="274"/>
    </row>
    <row r="19" ht="15" customHeight="1">
      <c r="B19" s="277"/>
      <c r="C19" s="278"/>
      <c r="D19" s="278"/>
      <c r="E19" s="279" t="s">
        <v>1591</v>
      </c>
      <c r="F19" s="276" t="s">
        <v>1592</v>
      </c>
      <c r="G19" s="276"/>
      <c r="H19" s="276"/>
      <c r="I19" s="276"/>
      <c r="J19" s="276"/>
      <c r="K19" s="274"/>
    </row>
    <row r="20" ht="15" customHeight="1">
      <c r="B20" s="277"/>
      <c r="C20" s="278"/>
      <c r="D20" s="278"/>
      <c r="E20" s="279" t="s">
        <v>1593</v>
      </c>
      <c r="F20" s="276" t="s">
        <v>1594</v>
      </c>
      <c r="G20" s="276"/>
      <c r="H20" s="276"/>
      <c r="I20" s="276"/>
      <c r="J20" s="276"/>
      <c r="K20" s="274"/>
    </row>
    <row r="21" ht="15" customHeight="1">
      <c r="B21" s="277"/>
      <c r="C21" s="278"/>
      <c r="D21" s="278"/>
      <c r="E21" s="279" t="s">
        <v>1595</v>
      </c>
      <c r="F21" s="276" t="s">
        <v>1596</v>
      </c>
      <c r="G21" s="276"/>
      <c r="H21" s="276"/>
      <c r="I21" s="276"/>
      <c r="J21" s="276"/>
      <c r="K21" s="274"/>
    </row>
    <row r="22" ht="12.75" customHeight="1">
      <c r="B22" s="277"/>
      <c r="C22" s="278"/>
      <c r="D22" s="278"/>
      <c r="E22" s="278"/>
      <c r="F22" s="278"/>
      <c r="G22" s="278"/>
      <c r="H22" s="278"/>
      <c r="I22" s="278"/>
      <c r="J22" s="278"/>
      <c r="K22" s="274"/>
    </row>
    <row r="23" ht="15" customHeight="1">
      <c r="B23" s="277"/>
      <c r="C23" s="276" t="s">
        <v>1597</v>
      </c>
      <c r="D23" s="276"/>
      <c r="E23" s="276"/>
      <c r="F23" s="276"/>
      <c r="G23" s="276"/>
      <c r="H23" s="276"/>
      <c r="I23" s="276"/>
      <c r="J23" s="276"/>
      <c r="K23" s="274"/>
    </row>
    <row r="24" ht="15" customHeight="1">
      <c r="B24" s="277"/>
      <c r="C24" s="276" t="s">
        <v>1598</v>
      </c>
      <c r="D24" s="276"/>
      <c r="E24" s="276"/>
      <c r="F24" s="276"/>
      <c r="G24" s="276"/>
      <c r="H24" s="276"/>
      <c r="I24" s="276"/>
      <c r="J24" s="276"/>
      <c r="K24" s="274"/>
    </row>
    <row r="25" ht="15" customHeight="1">
      <c r="B25" s="277"/>
      <c r="C25" s="276"/>
      <c r="D25" s="276" t="s">
        <v>1599</v>
      </c>
      <c r="E25" s="276"/>
      <c r="F25" s="276"/>
      <c r="G25" s="276"/>
      <c r="H25" s="276"/>
      <c r="I25" s="276"/>
      <c r="J25" s="276"/>
      <c r="K25" s="274"/>
    </row>
    <row r="26" ht="15" customHeight="1">
      <c r="B26" s="277"/>
      <c r="C26" s="278"/>
      <c r="D26" s="276" t="s">
        <v>1600</v>
      </c>
      <c r="E26" s="276"/>
      <c r="F26" s="276"/>
      <c r="G26" s="276"/>
      <c r="H26" s="276"/>
      <c r="I26" s="276"/>
      <c r="J26" s="276"/>
      <c r="K26" s="274"/>
    </row>
    <row r="27" ht="12.75" customHeight="1">
      <c r="B27" s="277"/>
      <c r="C27" s="278"/>
      <c r="D27" s="278"/>
      <c r="E27" s="278"/>
      <c r="F27" s="278"/>
      <c r="G27" s="278"/>
      <c r="H27" s="278"/>
      <c r="I27" s="278"/>
      <c r="J27" s="278"/>
      <c r="K27" s="274"/>
    </row>
    <row r="28" ht="15" customHeight="1">
      <c r="B28" s="277"/>
      <c r="C28" s="278"/>
      <c r="D28" s="276" t="s">
        <v>1601</v>
      </c>
      <c r="E28" s="276"/>
      <c r="F28" s="276"/>
      <c r="G28" s="276"/>
      <c r="H28" s="276"/>
      <c r="I28" s="276"/>
      <c r="J28" s="276"/>
      <c r="K28" s="274"/>
    </row>
    <row r="29" ht="15" customHeight="1">
      <c r="B29" s="277"/>
      <c r="C29" s="278"/>
      <c r="D29" s="276" t="s">
        <v>1602</v>
      </c>
      <c r="E29" s="276"/>
      <c r="F29" s="276"/>
      <c r="G29" s="276"/>
      <c r="H29" s="276"/>
      <c r="I29" s="276"/>
      <c r="J29" s="276"/>
      <c r="K29" s="274"/>
    </row>
    <row r="30" ht="12.75" customHeight="1">
      <c r="B30" s="277"/>
      <c r="C30" s="278"/>
      <c r="D30" s="278"/>
      <c r="E30" s="278"/>
      <c r="F30" s="278"/>
      <c r="G30" s="278"/>
      <c r="H30" s="278"/>
      <c r="I30" s="278"/>
      <c r="J30" s="278"/>
      <c r="K30" s="274"/>
    </row>
    <row r="31" ht="15" customHeight="1">
      <c r="B31" s="277"/>
      <c r="C31" s="278"/>
      <c r="D31" s="276" t="s">
        <v>1603</v>
      </c>
      <c r="E31" s="276"/>
      <c r="F31" s="276"/>
      <c r="G31" s="276"/>
      <c r="H31" s="276"/>
      <c r="I31" s="276"/>
      <c r="J31" s="276"/>
      <c r="K31" s="274"/>
    </row>
    <row r="32" ht="15" customHeight="1">
      <c r="B32" s="277"/>
      <c r="C32" s="278"/>
      <c r="D32" s="276" t="s">
        <v>1604</v>
      </c>
      <c r="E32" s="276"/>
      <c r="F32" s="276"/>
      <c r="G32" s="276"/>
      <c r="H32" s="276"/>
      <c r="I32" s="276"/>
      <c r="J32" s="276"/>
      <c r="K32" s="274"/>
    </row>
    <row r="33" ht="15" customHeight="1">
      <c r="B33" s="277"/>
      <c r="C33" s="278"/>
      <c r="D33" s="276" t="s">
        <v>1605</v>
      </c>
      <c r="E33" s="276"/>
      <c r="F33" s="276"/>
      <c r="G33" s="276"/>
      <c r="H33" s="276"/>
      <c r="I33" s="276"/>
      <c r="J33" s="276"/>
      <c r="K33" s="274"/>
    </row>
    <row r="34" ht="15" customHeight="1">
      <c r="B34" s="277"/>
      <c r="C34" s="278"/>
      <c r="D34" s="276"/>
      <c r="E34" s="280" t="s">
        <v>121</v>
      </c>
      <c r="F34" s="276"/>
      <c r="G34" s="276" t="s">
        <v>1606</v>
      </c>
      <c r="H34" s="276"/>
      <c r="I34" s="276"/>
      <c r="J34" s="276"/>
      <c r="K34" s="274"/>
    </row>
    <row r="35" ht="30.75" customHeight="1">
      <c r="B35" s="277"/>
      <c r="C35" s="278"/>
      <c r="D35" s="276"/>
      <c r="E35" s="280" t="s">
        <v>1607</v>
      </c>
      <c r="F35" s="276"/>
      <c r="G35" s="276" t="s">
        <v>1608</v>
      </c>
      <c r="H35" s="276"/>
      <c r="I35" s="276"/>
      <c r="J35" s="276"/>
      <c r="K35" s="274"/>
    </row>
    <row r="36" ht="15" customHeight="1">
      <c r="B36" s="277"/>
      <c r="C36" s="278"/>
      <c r="D36" s="276"/>
      <c r="E36" s="280" t="s">
        <v>53</v>
      </c>
      <c r="F36" s="276"/>
      <c r="G36" s="276" t="s">
        <v>1609</v>
      </c>
      <c r="H36" s="276"/>
      <c r="I36" s="276"/>
      <c r="J36" s="276"/>
      <c r="K36" s="274"/>
    </row>
    <row r="37" ht="15" customHeight="1">
      <c r="B37" s="277"/>
      <c r="C37" s="278"/>
      <c r="D37" s="276"/>
      <c r="E37" s="280" t="s">
        <v>122</v>
      </c>
      <c r="F37" s="276"/>
      <c r="G37" s="276" t="s">
        <v>1610</v>
      </c>
      <c r="H37" s="276"/>
      <c r="I37" s="276"/>
      <c r="J37" s="276"/>
      <c r="K37" s="274"/>
    </row>
    <row r="38" ht="15" customHeight="1">
      <c r="B38" s="277"/>
      <c r="C38" s="278"/>
      <c r="D38" s="276"/>
      <c r="E38" s="280" t="s">
        <v>123</v>
      </c>
      <c r="F38" s="276"/>
      <c r="G38" s="276" t="s">
        <v>1611</v>
      </c>
      <c r="H38" s="276"/>
      <c r="I38" s="276"/>
      <c r="J38" s="276"/>
      <c r="K38" s="274"/>
    </row>
    <row r="39" ht="15" customHeight="1">
      <c r="B39" s="277"/>
      <c r="C39" s="278"/>
      <c r="D39" s="276"/>
      <c r="E39" s="280" t="s">
        <v>124</v>
      </c>
      <c r="F39" s="276"/>
      <c r="G39" s="276" t="s">
        <v>1612</v>
      </c>
      <c r="H39" s="276"/>
      <c r="I39" s="276"/>
      <c r="J39" s="276"/>
      <c r="K39" s="274"/>
    </row>
    <row r="40" ht="15" customHeight="1">
      <c r="B40" s="277"/>
      <c r="C40" s="278"/>
      <c r="D40" s="276"/>
      <c r="E40" s="280" t="s">
        <v>1613</v>
      </c>
      <c r="F40" s="276"/>
      <c r="G40" s="276" t="s">
        <v>1614</v>
      </c>
      <c r="H40" s="276"/>
      <c r="I40" s="276"/>
      <c r="J40" s="276"/>
      <c r="K40" s="274"/>
    </row>
    <row r="41" ht="15" customHeight="1">
      <c r="B41" s="277"/>
      <c r="C41" s="278"/>
      <c r="D41" s="276"/>
      <c r="E41" s="280"/>
      <c r="F41" s="276"/>
      <c r="G41" s="276" t="s">
        <v>1615</v>
      </c>
      <c r="H41" s="276"/>
      <c r="I41" s="276"/>
      <c r="J41" s="276"/>
      <c r="K41" s="274"/>
    </row>
    <row r="42" ht="15" customHeight="1">
      <c r="B42" s="277"/>
      <c r="C42" s="278"/>
      <c r="D42" s="276"/>
      <c r="E42" s="280" t="s">
        <v>1616</v>
      </c>
      <c r="F42" s="276"/>
      <c r="G42" s="276" t="s">
        <v>1617</v>
      </c>
      <c r="H42" s="276"/>
      <c r="I42" s="276"/>
      <c r="J42" s="276"/>
      <c r="K42" s="274"/>
    </row>
    <row r="43" ht="15" customHeight="1">
      <c r="B43" s="277"/>
      <c r="C43" s="278"/>
      <c r="D43" s="276"/>
      <c r="E43" s="280" t="s">
        <v>126</v>
      </c>
      <c r="F43" s="276"/>
      <c r="G43" s="276" t="s">
        <v>1618</v>
      </c>
      <c r="H43" s="276"/>
      <c r="I43" s="276"/>
      <c r="J43" s="276"/>
      <c r="K43" s="274"/>
    </row>
    <row r="44" ht="12.75" customHeight="1">
      <c r="B44" s="277"/>
      <c r="C44" s="278"/>
      <c r="D44" s="276"/>
      <c r="E44" s="276"/>
      <c r="F44" s="276"/>
      <c r="G44" s="276"/>
      <c r="H44" s="276"/>
      <c r="I44" s="276"/>
      <c r="J44" s="276"/>
      <c r="K44" s="274"/>
    </row>
    <row r="45" ht="15" customHeight="1">
      <c r="B45" s="277"/>
      <c r="C45" s="278"/>
      <c r="D45" s="276" t="s">
        <v>1619</v>
      </c>
      <c r="E45" s="276"/>
      <c r="F45" s="276"/>
      <c r="G45" s="276"/>
      <c r="H45" s="276"/>
      <c r="I45" s="276"/>
      <c r="J45" s="276"/>
      <c r="K45" s="274"/>
    </row>
    <row r="46" ht="15" customHeight="1">
      <c r="B46" s="277"/>
      <c r="C46" s="278"/>
      <c r="D46" s="278"/>
      <c r="E46" s="276" t="s">
        <v>1620</v>
      </c>
      <c r="F46" s="276"/>
      <c r="G46" s="276"/>
      <c r="H46" s="276"/>
      <c r="I46" s="276"/>
      <c r="J46" s="276"/>
      <c r="K46" s="274"/>
    </row>
    <row r="47" ht="15" customHeight="1">
      <c r="B47" s="277"/>
      <c r="C47" s="278"/>
      <c r="D47" s="278"/>
      <c r="E47" s="276" t="s">
        <v>1621</v>
      </c>
      <c r="F47" s="276"/>
      <c r="G47" s="276"/>
      <c r="H47" s="276"/>
      <c r="I47" s="276"/>
      <c r="J47" s="276"/>
      <c r="K47" s="274"/>
    </row>
    <row r="48" ht="15" customHeight="1">
      <c r="B48" s="277"/>
      <c r="C48" s="278"/>
      <c r="D48" s="278"/>
      <c r="E48" s="276" t="s">
        <v>1622</v>
      </c>
      <c r="F48" s="276"/>
      <c r="G48" s="276"/>
      <c r="H48" s="276"/>
      <c r="I48" s="276"/>
      <c r="J48" s="276"/>
      <c r="K48" s="274"/>
    </row>
    <row r="49" ht="15" customHeight="1">
      <c r="B49" s="277"/>
      <c r="C49" s="278"/>
      <c r="D49" s="276" t="s">
        <v>1623</v>
      </c>
      <c r="E49" s="276"/>
      <c r="F49" s="276"/>
      <c r="G49" s="276"/>
      <c r="H49" s="276"/>
      <c r="I49" s="276"/>
      <c r="J49" s="276"/>
      <c r="K49" s="274"/>
    </row>
    <row r="50" ht="25.5" customHeight="1">
      <c r="B50" s="272"/>
      <c r="C50" s="273" t="s">
        <v>1624</v>
      </c>
      <c r="D50" s="273"/>
      <c r="E50" s="273"/>
      <c r="F50" s="273"/>
      <c r="G50" s="273"/>
      <c r="H50" s="273"/>
      <c r="I50" s="273"/>
      <c r="J50" s="273"/>
      <c r="K50" s="274"/>
    </row>
    <row r="51" ht="5.25" customHeight="1">
      <c r="B51" s="272"/>
      <c r="C51" s="275"/>
      <c r="D51" s="275"/>
      <c r="E51" s="275"/>
      <c r="F51" s="275"/>
      <c r="G51" s="275"/>
      <c r="H51" s="275"/>
      <c r="I51" s="275"/>
      <c r="J51" s="275"/>
      <c r="K51" s="274"/>
    </row>
    <row r="52" ht="15" customHeight="1">
      <c r="B52" s="272"/>
      <c r="C52" s="276" t="s">
        <v>1625</v>
      </c>
      <c r="D52" s="276"/>
      <c r="E52" s="276"/>
      <c r="F52" s="276"/>
      <c r="G52" s="276"/>
      <c r="H52" s="276"/>
      <c r="I52" s="276"/>
      <c r="J52" s="276"/>
      <c r="K52" s="274"/>
    </row>
    <row r="53" ht="15" customHeight="1">
      <c r="B53" s="272"/>
      <c r="C53" s="276" t="s">
        <v>1626</v>
      </c>
      <c r="D53" s="276"/>
      <c r="E53" s="276"/>
      <c r="F53" s="276"/>
      <c r="G53" s="276"/>
      <c r="H53" s="276"/>
      <c r="I53" s="276"/>
      <c r="J53" s="276"/>
      <c r="K53" s="274"/>
    </row>
    <row r="54" ht="12.75" customHeight="1">
      <c r="B54" s="272"/>
      <c r="C54" s="276"/>
      <c r="D54" s="276"/>
      <c r="E54" s="276"/>
      <c r="F54" s="276"/>
      <c r="G54" s="276"/>
      <c r="H54" s="276"/>
      <c r="I54" s="276"/>
      <c r="J54" s="276"/>
      <c r="K54" s="274"/>
    </row>
    <row r="55" ht="15" customHeight="1">
      <c r="B55" s="272"/>
      <c r="C55" s="276" t="s">
        <v>1627</v>
      </c>
      <c r="D55" s="276"/>
      <c r="E55" s="276"/>
      <c r="F55" s="276"/>
      <c r="G55" s="276"/>
      <c r="H55" s="276"/>
      <c r="I55" s="276"/>
      <c r="J55" s="276"/>
      <c r="K55" s="274"/>
    </row>
    <row r="56" ht="15" customHeight="1">
      <c r="B56" s="272"/>
      <c r="C56" s="278"/>
      <c r="D56" s="276" t="s">
        <v>1628</v>
      </c>
      <c r="E56" s="276"/>
      <c r="F56" s="276"/>
      <c r="G56" s="276"/>
      <c r="H56" s="276"/>
      <c r="I56" s="276"/>
      <c r="J56" s="276"/>
      <c r="K56" s="274"/>
    </row>
    <row r="57" ht="15" customHeight="1">
      <c r="B57" s="272"/>
      <c r="C57" s="278"/>
      <c r="D57" s="276" t="s">
        <v>1629</v>
      </c>
      <c r="E57" s="276"/>
      <c r="F57" s="276"/>
      <c r="G57" s="276"/>
      <c r="H57" s="276"/>
      <c r="I57" s="276"/>
      <c r="J57" s="276"/>
      <c r="K57" s="274"/>
    </row>
    <row r="58" ht="15" customHeight="1">
      <c r="B58" s="272"/>
      <c r="C58" s="278"/>
      <c r="D58" s="276" t="s">
        <v>1630</v>
      </c>
      <c r="E58" s="276"/>
      <c r="F58" s="276"/>
      <c r="G58" s="276"/>
      <c r="H58" s="276"/>
      <c r="I58" s="276"/>
      <c r="J58" s="276"/>
      <c r="K58" s="274"/>
    </row>
    <row r="59" ht="15" customHeight="1">
      <c r="B59" s="272"/>
      <c r="C59" s="278"/>
      <c r="D59" s="276" t="s">
        <v>1631</v>
      </c>
      <c r="E59" s="276"/>
      <c r="F59" s="276"/>
      <c r="G59" s="276"/>
      <c r="H59" s="276"/>
      <c r="I59" s="276"/>
      <c r="J59" s="276"/>
      <c r="K59" s="274"/>
    </row>
    <row r="60" ht="15" customHeight="1">
      <c r="B60" s="272"/>
      <c r="C60" s="278"/>
      <c r="D60" s="281" t="s">
        <v>1632</v>
      </c>
      <c r="E60" s="281"/>
      <c r="F60" s="281"/>
      <c r="G60" s="281"/>
      <c r="H60" s="281"/>
      <c r="I60" s="281"/>
      <c r="J60" s="281"/>
      <c r="K60" s="274"/>
    </row>
    <row r="61" ht="15" customHeight="1">
      <c r="B61" s="272"/>
      <c r="C61" s="278"/>
      <c r="D61" s="276" t="s">
        <v>1633</v>
      </c>
      <c r="E61" s="276"/>
      <c r="F61" s="276"/>
      <c r="G61" s="276"/>
      <c r="H61" s="276"/>
      <c r="I61" s="276"/>
      <c r="J61" s="276"/>
      <c r="K61" s="274"/>
    </row>
    <row r="62" ht="12.75" customHeight="1">
      <c r="B62" s="272"/>
      <c r="C62" s="278"/>
      <c r="D62" s="278"/>
      <c r="E62" s="282"/>
      <c r="F62" s="278"/>
      <c r="G62" s="278"/>
      <c r="H62" s="278"/>
      <c r="I62" s="278"/>
      <c r="J62" s="278"/>
      <c r="K62" s="274"/>
    </row>
    <row r="63" ht="15" customHeight="1">
      <c r="B63" s="272"/>
      <c r="C63" s="278"/>
      <c r="D63" s="276" t="s">
        <v>1634</v>
      </c>
      <c r="E63" s="276"/>
      <c r="F63" s="276"/>
      <c r="G63" s="276"/>
      <c r="H63" s="276"/>
      <c r="I63" s="276"/>
      <c r="J63" s="276"/>
      <c r="K63" s="274"/>
    </row>
    <row r="64" ht="15" customHeight="1">
      <c r="B64" s="272"/>
      <c r="C64" s="278"/>
      <c r="D64" s="281" t="s">
        <v>1635</v>
      </c>
      <c r="E64" s="281"/>
      <c r="F64" s="281"/>
      <c r="G64" s="281"/>
      <c r="H64" s="281"/>
      <c r="I64" s="281"/>
      <c r="J64" s="281"/>
      <c r="K64" s="274"/>
    </row>
    <row r="65" ht="15" customHeight="1">
      <c r="B65" s="272"/>
      <c r="C65" s="278"/>
      <c r="D65" s="276" t="s">
        <v>1636</v>
      </c>
      <c r="E65" s="276"/>
      <c r="F65" s="276"/>
      <c r="G65" s="276"/>
      <c r="H65" s="276"/>
      <c r="I65" s="276"/>
      <c r="J65" s="276"/>
      <c r="K65" s="274"/>
    </row>
    <row r="66" ht="15" customHeight="1">
      <c r="B66" s="272"/>
      <c r="C66" s="278"/>
      <c r="D66" s="276" t="s">
        <v>1637</v>
      </c>
      <c r="E66" s="276"/>
      <c r="F66" s="276"/>
      <c r="G66" s="276"/>
      <c r="H66" s="276"/>
      <c r="I66" s="276"/>
      <c r="J66" s="276"/>
      <c r="K66" s="274"/>
    </row>
    <row r="67" ht="15" customHeight="1">
      <c r="B67" s="272"/>
      <c r="C67" s="278"/>
      <c r="D67" s="276" t="s">
        <v>1638</v>
      </c>
      <c r="E67" s="276"/>
      <c r="F67" s="276"/>
      <c r="G67" s="276"/>
      <c r="H67" s="276"/>
      <c r="I67" s="276"/>
      <c r="J67" s="276"/>
      <c r="K67" s="274"/>
    </row>
    <row r="68" ht="15" customHeight="1">
      <c r="B68" s="272"/>
      <c r="C68" s="278"/>
      <c r="D68" s="276" t="s">
        <v>1639</v>
      </c>
      <c r="E68" s="276"/>
      <c r="F68" s="276"/>
      <c r="G68" s="276"/>
      <c r="H68" s="276"/>
      <c r="I68" s="276"/>
      <c r="J68" s="276"/>
      <c r="K68" s="274"/>
    </row>
    <row r="69" ht="12.75" customHeight="1">
      <c r="B69" s="283"/>
      <c r="C69" s="284"/>
      <c r="D69" s="284"/>
      <c r="E69" s="284"/>
      <c r="F69" s="284"/>
      <c r="G69" s="284"/>
      <c r="H69" s="284"/>
      <c r="I69" s="284"/>
      <c r="J69" s="284"/>
      <c r="K69" s="285"/>
    </row>
    <row r="70" ht="18.75" customHeight="1">
      <c r="B70" s="286"/>
      <c r="C70" s="286"/>
      <c r="D70" s="286"/>
      <c r="E70" s="286"/>
      <c r="F70" s="286"/>
      <c r="G70" s="286"/>
      <c r="H70" s="286"/>
      <c r="I70" s="286"/>
      <c r="J70" s="286"/>
      <c r="K70" s="287"/>
    </row>
    <row r="71" ht="18.75" customHeight="1">
      <c r="B71" s="287"/>
      <c r="C71" s="287"/>
      <c r="D71" s="287"/>
      <c r="E71" s="287"/>
      <c r="F71" s="287"/>
      <c r="G71" s="287"/>
      <c r="H71" s="287"/>
      <c r="I71" s="287"/>
      <c r="J71" s="287"/>
      <c r="K71" s="287"/>
    </row>
    <row r="72" ht="7.5" customHeight="1">
      <c r="B72" s="288"/>
      <c r="C72" s="289"/>
      <c r="D72" s="289"/>
      <c r="E72" s="289"/>
      <c r="F72" s="289"/>
      <c r="G72" s="289"/>
      <c r="H72" s="289"/>
      <c r="I72" s="289"/>
      <c r="J72" s="289"/>
      <c r="K72" s="290"/>
    </row>
    <row r="73" ht="45" customHeight="1">
      <c r="B73" s="291"/>
      <c r="C73" s="292" t="s">
        <v>86</v>
      </c>
      <c r="D73" s="292"/>
      <c r="E73" s="292"/>
      <c r="F73" s="292"/>
      <c r="G73" s="292"/>
      <c r="H73" s="292"/>
      <c r="I73" s="292"/>
      <c r="J73" s="292"/>
      <c r="K73" s="293"/>
    </row>
    <row r="74" ht="17.25" customHeight="1">
      <c r="B74" s="291"/>
      <c r="C74" s="294" t="s">
        <v>1640</v>
      </c>
      <c r="D74" s="294"/>
      <c r="E74" s="294"/>
      <c r="F74" s="294" t="s">
        <v>1641</v>
      </c>
      <c r="G74" s="295"/>
      <c r="H74" s="294" t="s">
        <v>122</v>
      </c>
      <c r="I74" s="294" t="s">
        <v>57</v>
      </c>
      <c r="J74" s="294" t="s">
        <v>1642</v>
      </c>
      <c r="K74" s="293"/>
    </row>
    <row r="75" ht="17.25" customHeight="1">
      <c r="B75" s="291"/>
      <c r="C75" s="296" t="s">
        <v>1643</v>
      </c>
      <c r="D75" s="296"/>
      <c r="E75" s="296"/>
      <c r="F75" s="297" t="s">
        <v>1644</v>
      </c>
      <c r="G75" s="298"/>
      <c r="H75" s="296"/>
      <c r="I75" s="296"/>
      <c r="J75" s="296" t="s">
        <v>1645</v>
      </c>
      <c r="K75" s="293"/>
    </row>
    <row r="76" ht="5.25" customHeight="1">
      <c r="B76" s="291"/>
      <c r="C76" s="299"/>
      <c r="D76" s="299"/>
      <c r="E76" s="299"/>
      <c r="F76" s="299"/>
      <c r="G76" s="300"/>
      <c r="H76" s="299"/>
      <c r="I76" s="299"/>
      <c r="J76" s="299"/>
      <c r="K76" s="293"/>
    </row>
    <row r="77" ht="15" customHeight="1">
      <c r="B77" s="291"/>
      <c r="C77" s="280" t="s">
        <v>53</v>
      </c>
      <c r="D77" s="299"/>
      <c r="E77" s="299"/>
      <c r="F77" s="301" t="s">
        <v>1646</v>
      </c>
      <c r="G77" s="300"/>
      <c r="H77" s="280" t="s">
        <v>1647</v>
      </c>
      <c r="I77" s="280" t="s">
        <v>1648</v>
      </c>
      <c r="J77" s="280">
        <v>20</v>
      </c>
      <c r="K77" s="293"/>
    </row>
    <row r="78" ht="15" customHeight="1">
      <c r="B78" s="291"/>
      <c r="C78" s="280" t="s">
        <v>1649</v>
      </c>
      <c r="D78" s="280"/>
      <c r="E78" s="280"/>
      <c r="F78" s="301" t="s">
        <v>1646</v>
      </c>
      <c r="G78" s="300"/>
      <c r="H78" s="280" t="s">
        <v>1650</v>
      </c>
      <c r="I78" s="280" t="s">
        <v>1648</v>
      </c>
      <c r="J78" s="280">
        <v>120</v>
      </c>
      <c r="K78" s="293"/>
    </row>
    <row r="79" ht="15" customHeight="1">
      <c r="B79" s="302"/>
      <c r="C79" s="280" t="s">
        <v>1651</v>
      </c>
      <c r="D79" s="280"/>
      <c r="E79" s="280"/>
      <c r="F79" s="301" t="s">
        <v>1652</v>
      </c>
      <c r="G79" s="300"/>
      <c r="H79" s="280" t="s">
        <v>1653</v>
      </c>
      <c r="I79" s="280" t="s">
        <v>1648</v>
      </c>
      <c r="J79" s="280">
        <v>50</v>
      </c>
      <c r="K79" s="293"/>
    </row>
    <row r="80" ht="15" customHeight="1">
      <c r="B80" s="302"/>
      <c r="C80" s="280" t="s">
        <v>1654</v>
      </c>
      <c r="D80" s="280"/>
      <c r="E80" s="280"/>
      <c r="F80" s="301" t="s">
        <v>1646</v>
      </c>
      <c r="G80" s="300"/>
      <c r="H80" s="280" t="s">
        <v>1655</v>
      </c>
      <c r="I80" s="280" t="s">
        <v>1656</v>
      </c>
      <c r="J80" s="280"/>
      <c r="K80" s="293"/>
    </row>
    <row r="81" ht="15" customHeight="1">
      <c r="B81" s="302"/>
      <c r="C81" s="303" t="s">
        <v>1657</v>
      </c>
      <c r="D81" s="303"/>
      <c r="E81" s="303"/>
      <c r="F81" s="304" t="s">
        <v>1652</v>
      </c>
      <c r="G81" s="303"/>
      <c r="H81" s="303" t="s">
        <v>1658</v>
      </c>
      <c r="I81" s="303" t="s">
        <v>1648</v>
      </c>
      <c r="J81" s="303">
        <v>15</v>
      </c>
      <c r="K81" s="293"/>
    </row>
    <row r="82" ht="15" customHeight="1">
      <c r="B82" s="302"/>
      <c r="C82" s="303" t="s">
        <v>1659</v>
      </c>
      <c r="D82" s="303"/>
      <c r="E82" s="303"/>
      <c r="F82" s="304" t="s">
        <v>1652</v>
      </c>
      <c r="G82" s="303"/>
      <c r="H82" s="303" t="s">
        <v>1660</v>
      </c>
      <c r="I82" s="303" t="s">
        <v>1648</v>
      </c>
      <c r="J82" s="303">
        <v>15</v>
      </c>
      <c r="K82" s="293"/>
    </row>
    <row r="83" ht="15" customHeight="1">
      <c r="B83" s="302"/>
      <c r="C83" s="303" t="s">
        <v>1661</v>
      </c>
      <c r="D83" s="303"/>
      <c r="E83" s="303"/>
      <c r="F83" s="304" t="s">
        <v>1652</v>
      </c>
      <c r="G83" s="303"/>
      <c r="H83" s="303" t="s">
        <v>1662</v>
      </c>
      <c r="I83" s="303" t="s">
        <v>1648</v>
      </c>
      <c r="J83" s="303">
        <v>20</v>
      </c>
      <c r="K83" s="293"/>
    </row>
    <row r="84" ht="15" customHeight="1">
      <c r="B84" s="302"/>
      <c r="C84" s="303" t="s">
        <v>1663</v>
      </c>
      <c r="D84" s="303"/>
      <c r="E84" s="303"/>
      <c r="F84" s="304" t="s">
        <v>1652</v>
      </c>
      <c r="G84" s="303"/>
      <c r="H84" s="303" t="s">
        <v>1664</v>
      </c>
      <c r="I84" s="303" t="s">
        <v>1648</v>
      </c>
      <c r="J84" s="303">
        <v>20</v>
      </c>
      <c r="K84" s="293"/>
    </row>
    <row r="85" ht="15" customHeight="1">
      <c r="B85" s="302"/>
      <c r="C85" s="280" t="s">
        <v>1665</v>
      </c>
      <c r="D85" s="280"/>
      <c r="E85" s="280"/>
      <c r="F85" s="301" t="s">
        <v>1652</v>
      </c>
      <c r="G85" s="300"/>
      <c r="H85" s="280" t="s">
        <v>1666</v>
      </c>
      <c r="I85" s="280" t="s">
        <v>1648</v>
      </c>
      <c r="J85" s="280">
        <v>50</v>
      </c>
      <c r="K85" s="293"/>
    </row>
    <row r="86" ht="15" customHeight="1">
      <c r="B86" s="302"/>
      <c r="C86" s="280" t="s">
        <v>1667</v>
      </c>
      <c r="D86" s="280"/>
      <c r="E86" s="280"/>
      <c r="F86" s="301" t="s">
        <v>1652</v>
      </c>
      <c r="G86" s="300"/>
      <c r="H86" s="280" t="s">
        <v>1668</v>
      </c>
      <c r="I86" s="280" t="s">
        <v>1648</v>
      </c>
      <c r="J86" s="280">
        <v>20</v>
      </c>
      <c r="K86" s="293"/>
    </row>
    <row r="87" ht="15" customHeight="1">
      <c r="B87" s="302"/>
      <c r="C87" s="280" t="s">
        <v>1669</v>
      </c>
      <c r="D87" s="280"/>
      <c r="E87" s="280"/>
      <c r="F87" s="301" t="s">
        <v>1652</v>
      </c>
      <c r="G87" s="300"/>
      <c r="H87" s="280" t="s">
        <v>1670</v>
      </c>
      <c r="I87" s="280" t="s">
        <v>1648</v>
      </c>
      <c r="J87" s="280">
        <v>20</v>
      </c>
      <c r="K87" s="293"/>
    </row>
    <row r="88" ht="15" customHeight="1">
      <c r="B88" s="302"/>
      <c r="C88" s="280" t="s">
        <v>1671</v>
      </c>
      <c r="D88" s="280"/>
      <c r="E88" s="280"/>
      <c r="F88" s="301" t="s">
        <v>1652</v>
      </c>
      <c r="G88" s="300"/>
      <c r="H88" s="280" t="s">
        <v>1672</v>
      </c>
      <c r="I88" s="280" t="s">
        <v>1648</v>
      </c>
      <c r="J88" s="280">
        <v>50</v>
      </c>
      <c r="K88" s="293"/>
    </row>
    <row r="89" ht="15" customHeight="1">
      <c r="B89" s="302"/>
      <c r="C89" s="280" t="s">
        <v>1673</v>
      </c>
      <c r="D89" s="280"/>
      <c r="E89" s="280"/>
      <c r="F89" s="301" t="s">
        <v>1652</v>
      </c>
      <c r="G89" s="300"/>
      <c r="H89" s="280" t="s">
        <v>1673</v>
      </c>
      <c r="I89" s="280" t="s">
        <v>1648</v>
      </c>
      <c r="J89" s="280">
        <v>50</v>
      </c>
      <c r="K89" s="293"/>
    </row>
    <row r="90" ht="15" customHeight="1">
      <c r="B90" s="302"/>
      <c r="C90" s="280" t="s">
        <v>127</v>
      </c>
      <c r="D90" s="280"/>
      <c r="E90" s="280"/>
      <c r="F90" s="301" t="s">
        <v>1652</v>
      </c>
      <c r="G90" s="300"/>
      <c r="H90" s="280" t="s">
        <v>1674</v>
      </c>
      <c r="I90" s="280" t="s">
        <v>1648</v>
      </c>
      <c r="J90" s="280">
        <v>255</v>
      </c>
      <c r="K90" s="293"/>
    </row>
    <row r="91" ht="15" customHeight="1">
      <c r="B91" s="302"/>
      <c r="C91" s="280" t="s">
        <v>1675</v>
      </c>
      <c r="D91" s="280"/>
      <c r="E91" s="280"/>
      <c r="F91" s="301" t="s">
        <v>1646</v>
      </c>
      <c r="G91" s="300"/>
      <c r="H91" s="280" t="s">
        <v>1676</v>
      </c>
      <c r="I91" s="280" t="s">
        <v>1677</v>
      </c>
      <c r="J91" s="280"/>
      <c r="K91" s="293"/>
    </row>
    <row r="92" ht="15" customHeight="1">
      <c r="B92" s="302"/>
      <c r="C92" s="280" t="s">
        <v>1678</v>
      </c>
      <c r="D92" s="280"/>
      <c r="E92" s="280"/>
      <c r="F92" s="301" t="s">
        <v>1646</v>
      </c>
      <c r="G92" s="300"/>
      <c r="H92" s="280" t="s">
        <v>1679</v>
      </c>
      <c r="I92" s="280" t="s">
        <v>1680</v>
      </c>
      <c r="J92" s="280"/>
      <c r="K92" s="293"/>
    </row>
    <row r="93" ht="15" customHeight="1">
      <c r="B93" s="302"/>
      <c r="C93" s="280" t="s">
        <v>1681</v>
      </c>
      <c r="D93" s="280"/>
      <c r="E93" s="280"/>
      <c r="F93" s="301" t="s">
        <v>1646</v>
      </c>
      <c r="G93" s="300"/>
      <c r="H93" s="280" t="s">
        <v>1681</v>
      </c>
      <c r="I93" s="280" t="s">
        <v>1680</v>
      </c>
      <c r="J93" s="280"/>
      <c r="K93" s="293"/>
    </row>
    <row r="94" ht="15" customHeight="1">
      <c r="B94" s="302"/>
      <c r="C94" s="280" t="s">
        <v>38</v>
      </c>
      <c r="D94" s="280"/>
      <c r="E94" s="280"/>
      <c r="F94" s="301" t="s">
        <v>1646</v>
      </c>
      <c r="G94" s="300"/>
      <c r="H94" s="280" t="s">
        <v>1682</v>
      </c>
      <c r="I94" s="280" t="s">
        <v>1680</v>
      </c>
      <c r="J94" s="280"/>
      <c r="K94" s="293"/>
    </row>
    <row r="95" ht="15" customHeight="1">
      <c r="B95" s="302"/>
      <c r="C95" s="280" t="s">
        <v>48</v>
      </c>
      <c r="D95" s="280"/>
      <c r="E95" s="280"/>
      <c r="F95" s="301" t="s">
        <v>1646</v>
      </c>
      <c r="G95" s="300"/>
      <c r="H95" s="280" t="s">
        <v>1683</v>
      </c>
      <c r="I95" s="280" t="s">
        <v>1680</v>
      </c>
      <c r="J95" s="280"/>
      <c r="K95" s="293"/>
    </row>
    <row r="96" ht="15" customHeight="1">
      <c r="B96" s="305"/>
      <c r="C96" s="306"/>
      <c r="D96" s="306"/>
      <c r="E96" s="306"/>
      <c r="F96" s="306"/>
      <c r="G96" s="306"/>
      <c r="H96" s="306"/>
      <c r="I96" s="306"/>
      <c r="J96" s="306"/>
      <c r="K96" s="307"/>
    </row>
    <row r="97" ht="18.75" customHeight="1">
      <c r="B97" s="308"/>
      <c r="C97" s="309"/>
      <c r="D97" s="309"/>
      <c r="E97" s="309"/>
      <c r="F97" s="309"/>
      <c r="G97" s="309"/>
      <c r="H97" s="309"/>
      <c r="I97" s="309"/>
      <c r="J97" s="309"/>
      <c r="K97" s="308"/>
    </row>
    <row r="98" ht="18.75" customHeight="1">
      <c r="B98" s="287"/>
      <c r="C98" s="287"/>
      <c r="D98" s="287"/>
      <c r="E98" s="287"/>
      <c r="F98" s="287"/>
      <c r="G98" s="287"/>
      <c r="H98" s="287"/>
      <c r="I98" s="287"/>
      <c r="J98" s="287"/>
      <c r="K98" s="287"/>
    </row>
    <row r="99" ht="7.5" customHeight="1">
      <c r="B99" s="288"/>
      <c r="C99" s="289"/>
      <c r="D99" s="289"/>
      <c r="E99" s="289"/>
      <c r="F99" s="289"/>
      <c r="G99" s="289"/>
      <c r="H99" s="289"/>
      <c r="I99" s="289"/>
      <c r="J99" s="289"/>
      <c r="K99" s="290"/>
    </row>
    <row r="100" ht="45" customHeight="1">
      <c r="B100" s="291"/>
      <c r="C100" s="292" t="s">
        <v>1684</v>
      </c>
      <c r="D100" s="292"/>
      <c r="E100" s="292"/>
      <c r="F100" s="292"/>
      <c r="G100" s="292"/>
      <c r="H100" s="292"/>
      <c r="I100" s="292"/>
      <c r="J100" s="292"/>
      <c r="K100" s="293"/>
    </row>
    <row r="101" ht="17.25" customHeight="1">
      <c r="B101" s="291"/>
      <c r="C101" s="294" t="s">
        <v>1640</v>
      </c>
      <c r="D101" s="294"/>
      <c r="E101" s="294"/>
      <c r="F101" s="294" t="s">
        <v>1641</v>
      </c>
      <c r="G101" s="295"/>
      <c r="H101" s="294" t="s">
        <v>122</v>
      </c>
      <c r="I101" s="294" t="s">
        <v>57</v>
      </c>
      <c r="J101" s="294" t="s">
        <v>1642</v>
      </c>
      <c r="K101" s="293"/>
    </row>
    <row r="102" ht="17.25" customHeight="1">
      <c r="B102" s="291"/>
      <c r="C102" s="296" t="s">
        <v>1643</v>
      </c>
      <c r="D102" s="296"/>
      <c r="E102" s="296"/>
      <c r="F102" s="297" t="s">
        <v>1644</v>
      </c>
      <c r="G102" s="298"/>
      <c r="H102" s="296"/>
      <c r="I102" s="296"/>
      <c r="J102" s="296" t="s">
        <v>1645</v>
      </c>
      <c r="K102" s="293"/>
    </row>
    <row r="103" ht="5.25" customHeight="1">
      <c r="B103" s="291"/>
      <c r="C103" s="294"/>
      <c r="D103" s="294"/>
      <c r="E103" s="294"/>
      <c r="F103" s="294"/>
      <c r="G103" s="310"/>
      <c r="H103" s="294"/>
      <c r="I103" s="294"/>
      <c r="J103" s="294"/>
      <c r="K103" s="293"/>
    </row>
    <row r="104" ht="15" customHeight="1">
      <c r="B104" s="291"/>
      <c r="C104" s="280" t="s">
        <v>53</v>
      </c>
      <c r="D104" s="299"/>
      <c r="E104" s="299"/>
      <c r="F104" s="301" t="s">
        <v>1646</v>
      </c>
      <c r="G104" s="310"/>
      <c r="H104" s="280" t="s">
        <v>1685</v>
      </c>
      <c r="I104" s="280" t="s">
        <v>1648</v>
      </c>
      <c r="J104" s="280">
        <v>20</v>
      </c>
      <c r="K104" s="293"/>
    </row>
    <row r="105" ht="15" customHeight="1">
      <c r="B105" s="291"/>
      <c r="C105" s="280" t="s">
        <v>1649</v>
      </c>
      <c r="D105" s="280"/>
      <c r="E105" s="280"/>
      <c r="F105" s="301" t="s">
        <v>1646</v>
      </c>
      <c r="G105" s="280"/>
      <c r="H105" s="280" t="s">
        <v>1685</v>
      </c>
      <c r="I105" s="280" t="s">
        <v>1648</v>
      </c>
      <c r="J105" s="280">
        <v>120</v>
      </c>
      <c r="K105" s="293"/>
    </row>
    <row r="106" ht="15" customHeight="1">
      <c r="B106" s="302"/>
      <c r="C106" s="280" t="s">
        <v>1651</v>
      </c>
      <c r="D106" s="280"/>
      <c r="E106" s="280"/>
      <c r="F106" s="301" t="s">
        <v>1652</v>
      </c>
      <c r="G106" s="280"/>
      <c r="H106" s="280" t="s">
        <v>1685</v>
      </c>
      <c r="I106" s="280" t="s">
        <v>1648</v>
      </c>
      <c r="J106" s="280">
        <v>50</v>
      </c>
      <c r="K106" s="293"/>
    </row>
    <row r="107" ht="15" customHeight="1">
      <c r="B107" s="302"/>
      <c r="C107" s="280" t="s">
        <v>1654</v>
      </c>
      <c r="D107" s="280"/>
      <c r="E107" s="280"/>
      <c r="F107" s="301" t="s">
        <v>1646</v>
      </c>
      <c r="G107" s="280"/>
      <c r="H107" s="280" t="s">
        <v>1685</v>
      </c>
      <c r="I107" s="280" t="s">
        <v>1656</v>
      </c>
      <c r="J107" s="280"/>
      <c r="K107" s="293"/>
    </row>
    <row r="108" ht="15" customHeight="1">
      <c r="B108" s="302"/>
      <c r="C108" s="280" t="s">
        <v>1665</v>
      </c>
      <c r="D108" s="280"/>
      <c r="E108" s="280"/>
      <c r="F108" s="301" t="s">
        <v>1652</v>
      </c>
      <c r="G108" s="280"/>
      <c r="H108" s="280" t="s">
        <v>1685</v>
      </c>
      <c r="I108" s="280" t="s">
        <v>1648</v>
      </c>
      <c r="J108" s="280">
        <v>50</v>
      </c>
      <c r="K108" s="293"/>
    </row>
    <row r="109" ht="15" customHeight="1">
      <c r="B109" s="302"/>
      <c r="C109" s="280" t="s">
        <v>1673</v>
      </c>
      <c r="D109" s="280"/>
      <c r="E109" s="280"/>
      <c r="F109" s="301" t="s">
        <v>1652</v>
      </c>
      <c r="G109" s="280"/>
      <c r="H109" s="280" t="s">
        <v>1685</v>
      </c>
      <c r="I109" s="280" t="s">
        <v>1648</v>
      </c>
      <c r="J109" s="280">
        <v>50</v>
      </c>
      <c r="K109" s="293"/>
    </row>
    <row r="110" ht="15" customHeight="1">
      <c r="B110" s="302"/>
      <c r="C110" s="280" t="s">
        <v>1671</v>
      </c>
      <c r="D110" s="280"/>
      <c r="E110" s="280"/>
      <c r="F110" s="301" t="s">
        <v>1652</v>
      </c>
      <c r="G110" s="280"/>
      <c r="H110" s="280" t="s">
        <v>1685</v>
      </c>
      <c r="I110" s="280" t="s">
        <v>1648</v>
      </c>
      <c r="J110" s="280">
        <v>50</v>
      </c>
      <c r="K110" s="293"/>
    </row>
    <row r="111" ht="15" customHeight="1">
      <c r="B111" s="302"/>
      <c r="C111" s="280" t="s">
        <v>53</v>
      </c>
      <c r="D111" s="280"/>
      <c r="E111" s="280"/>
      <c r="F111" s="301" t="s">
        <v>1646</v>
      </c>
      <c r="G111" s="280"/>
      <c r="H111" s="280" t="s">
        <v>1686</v>
      </c>
      <c r="I111" s="280" t="s">
        <v>1648</v>
      </c>
      <c r="J111" s="280">
        <v>20</v>
      </c>
      <c r="K111" s="293"/>
    </row>
    <row r="112" ht="15" customHeight="1">
      <c r="B112" s="302"/>
      <c r="C112" s="280" t="s">
        <v>1687</v>
      </c>
      <c r="D112" s="280"/>
      <c r="E112" s="280"/>
      <c r="F112" s="301" t="s">
        <v>1646</v>
      </c>
      <c r="G112" s="280"/>
      <c r="H112" s="280" t="s">
        <v>1688</v>
      </c>
      <c r="I112" s="280" t="s">
        <v>1648</v>
      </c>
      <c r="J112" s="280">
        <v>120</v>
      </c>
      <c r="K112" s="293"/>
    </row>
    <row r="113" ht="15" customHeight="1">
      <c r="B113" s="302"/>
      <c r="C113" s="280" t="s">
        <v>38</v>
      </c>
      <c r="D113" s="280"/>
      <c r="E113" s="280"/>
      <c r="F113" s="301" t="s">
        <v>1646</v>
      </c>
      <c r="G113" s="280"/>
      <c r="H113" s="280" t="s">
        <v>1689</v>
      </c>
      <c r="I113" s="280" t="s">
        <v>1680</v>
      </c>
      <c r="J113" s="280"/>
      <c r="K113" s="293"/>
    </row>
    <row r="114" ht="15" customHeight="1">
      <c r="B114" s="302"/>
      <c r="C114" s="280" t="s">
        <v>48</v>
      </c>
      <c r="D114" s="280"/>
      <c r="E114" s="280"/>
      <c r="F114" s="301" t="s">
        <v>1646</v>
      </c>
      <c r="G114" s="280"/>
      <c r="H114" s="280" t="s">
        <v>1690</v>
      </c>
      <c r="I114" s="280" t="s">
        <v>1680</v>
      </c>
      <c r="J114" s="280"/>
      <c r="K114" s="293"/>
    </row>
    <row r="115" ht="15" customHeight="1">
      <c r="B115" s="302"/>
      <c r="C115" s="280" t="s">
        <v>57</v>
      </c>
      <c r="D115" s="280"/>
      <c r="E115" s="280"/>
      <c r="F115" s="301" t="s">
        <v>1646</v>
      </c>
      <c r="G115" s="280"/>
      <c r="H115" s="280" t="s">
        <v>1691</v>
      </c>
      <c r="I115" s="280" t="s">
        <v>1692</v>
      </c>
      <c r="J115" s="280"/>
      <c r="K115" s="293"/>
    </row>
    <row r="116" ht="15" customHeight="1">
      <c r="B116" s="305"/>
      <c r="C116" s="311"/>
      <c r="D116" s="311"/>
      <c r="E116" s="311"/>
      <c r="F116" s="311"/>
      <c r="G116" s="311"/>
      <c r="H116" s="311"/>
      <c r="I116" s="311"/>
      <c r="J116" s="311"/>
      <c r="K116" s="307"/>
    </row>
    <row r="117" ht="18.75" customHeight="1">
      <c r="B117" s="312"/>
      <c r="C117" s="276"/>
      <c r="D117" s="276"/>
      <c r="E117" s="276"/>
      <c r="F117" s="313"/>
      <c r="G117" s="276"/>
      <c r="H117" s="276"/>
      <c r="I117" s="276"/>
      <c r="J117" s="276"/>
      <c r="K117" s="312"/>
    </row>
    <row r="118" ht="18.75" customHeight="1">
      <c r="B118" s="287"/>
      <c r="C118" s="287"/>
      <c r="D118" s="287"/>
      <c r="E118" s="287"/>
      <c r="F118" s="287"/>
      <c r="G118" s="287"/>
      <c r="H118" s="287"/>
      <c r="I118" s="287"/>
      <c r="J118" s="287"/>
      <c r="K118" s="287"/>
    </row>
    <row r="119" ht="7.5" customHeight="1">
      <c r="B119" s="314"/>
      <c r="C119" s="315"/>
      <c r="D119" s="315"/>
      <c r="E119" s="315"/>
      <c r="F119" s="315"/>
      <c r="G119" s="315"/>
      <c r="H119" s="315"/>
      <c r="I119" s="315"/>
      <c r="J119" s="315"/>
      <c r="K119" s="316"/>
    </row>
    <row r="120" ht="45" customHeight="1">
      <c r="B120" s="317"/>
      <c r="C120" s="270" t="s">
        <v>1693</v>
      </c>
      <c r="D120" s="270"/>
      <c r="E120" s="270"/>
      <c r="F120" s="270"/>
      <c r="G120" s="270"/>
      <c r="H120" s="270"/>
      <c r="I120" s="270"/>
      <c r="J120" s="270"/>
      <c r="K120" s="318"/>
    </row>
    <row r="121" ht="17.25" customHeight="1">
      <c r="B121" s="319"/>
      <c r="C121" s="294" t="s">
        <v>1640</v>
      </c>
      <c r="D121" s="294"/>
      <c r="E121" s="294"/>
      <c r="F121" s="294" t="s">
        <v>1641</v>
      </c>
      <c r="G121" s="295"/>
      <c r="H121" s="294" t="s">
        <v>122</v>
      </c>
      <c r="I121" s="294" t="s">
        <v>57</v>
      </c>
      <c r="J121" s="294" t="s">
        <v>1642</v>
      </c>
      <c r="K121" s="320"/>
    </row>
    <row r="122" ht="17.25" customHeight="1">
      <c r="B122" s="319"/>
      <c r="C122" s="296" t="s">
        <v>1643</v>
      </c>
      <c r="D122" s="296"/>
      <c r="E122" s="296"/>
      <c r="F122" s="297" t="s">
        <v>1644</v>
      </c>
      <c r="G122" s="298"/>
      <c r="H122" s="296"/>
      <c r="I122" s="296"/>
      <c r="J122" s="296" t="s">
        <v>1645</v>
      </c>
      <c r="K122" s="320"/>
    </row>
    <row r="123" ht="5.25" customHeight="1">
      <c r="B123" s="321"/>
      <c r="C123" s="299"/>
      <c r="D123" s="299"/>
      <c r="E123" s="299"/>
      <c r="F123" s="299"/>
      <c r="G123" s="280"/>
      <c r="H123" s="299"/>
      <c r="I123" s="299"/>
      <c r="J123" s="299"/>
      <c r="K123" s="322"/>
    </row>
    <row r="124" ht="15" customHeight="1">
      <c r="B124" s="321"/>
      <c r="C124" s="280" t="s">
        <v>1649</v>
      </c>
      <c r="D124" s="299"/>
      <c r="E124" s="299"/>
      <c r="F124" s="301" t="s">
        <v>1646</v>
      </c>
      <c r="G124" s="280"/>
      <c r="H124" s="280" t="s">
        <v>1685</v>
      </c>
      <c r="I124" s="280" t="s">
        <v>1648</v>
      </c>
      <c r="J124" s="280">
        <v>120</v>
      </c>
      <c r="K124" s="323"/>
    </row>
    <row r="125" ht="15" customHeight="1">
      <c r="B125" s="321"/>
      <c r="C125" s="280" t="s">
        <v>1694</v>
      </c>
      <c r="D125" s="280"/>
      <c r="E125" s="280"/>
      <c r="F125" s="301" t="s">
        <v>1646</v>
      </c>
      <c r="G125" s="280"/>
      <c r="H125" s="280" t="s">
        <v>1695</v>
      </c>
      <c r="I125" s="280" t="s">
        <v>1648</v>
      </c>
      <c r="J125" s="280" t="s">
        <v>1696</v>
      </c>
      <c r="K125" s="323"/>
    </row>
    <row r="126" ht="15" customHeight="1">
      <c r="B126" s="321"/>
      <c r="C126" s="280" t="s">
        <v>1595</v>
      </c>
      <c r="D126" s="280"/>
      <c r="E126" s="280"/>
      <c r="F126" s="301" t="s">
        <v>1646</v>
      </c>
      <c r="G126" s="280"/>
      <c r="H126" s="280" t="s">
        <v>1697</v>
      </c>
      <c r="I126" s="280" t="s">
        <v>1648</v>
      </c>
      <c r="J126" s="280" t="s">
        <v>1696</v>
      </c>
      <c r="K126" s="323"/>
    </row>
    <row r="127" ht="15" customHeight="1">
      <c r="B127" s="321"/>
      <c r="C127" s="280" t="s">
        <v>1657</v>
      </c>
      <c r="D127" s="280"/>
      <c r="E127" s="280"/>
      <c r="F127" s="301" t="s">
        <v>1652</v>
      </c>
      <c r="G127" s="280"/>
      <c r="H127" s="280" t="s">
        <v>1658</v>
      </c>
      <c r="I127" s="280" t="s">
        <v>1648</v>
      </c>
      <c r="J127" s="280">
        <v>15</v>
      </c>
      <c r="K127" s="323"/>
    </row>
    <row r="128" ht="15" customHeight="1">
      <c r="B128" s="321"/>
      <c r="C128" s="303" t="s">
        <v>1659</v>
      </c>
      <c r="D128" s="303"/>
      <c r="E128" s="303"/>
      <c r="F128" s="304" t="s">
        <v>1652</v>
      </c>
      <c r="G128" s="303"/>
      <c r="H128" s="303" t="s">
        <v>1660</v>
      </c>
      <c r="I128" s="303" t="s">
        <v>1648</v>
      </c>
      <c r="J128" s="303">
        <v>15</v>
      </c>
      <c r="K128" s="323"/>
    </row>
    <row r="129" ht="15" customHeight="1">
      <c r="B129" s="321"/>
      <c r="C129" s="303" t="s">
        <v>1661</v>
      </c>
      <c r="D129" s="303"/>
      <c r="E129" s="303"/>
      <c r="F129" s="304" t="s">
        <v>1652</v>
      </c>
      <c r="G129" s="303"/>
      <c r="H129" s="303" t="s">
        <v>1662</v>
      </c>
      <c r="I129" s="303" t="s">
        <v>1648</v>
      </c>
      <c r="J129" s="303">
        <v>20</v>
      </c>
      <c r="K129" s="323"/>
    </row>
    <row r="130" ht="15" customHeight="1">
      <c r="B130" s="321"/>
      <c r="C130" s="303" t="s">
        <v>1663</v>
      </c>
      <c r="D130" s="303"/>
      <c r="E130" s="303"/>
      <c r="F130" s="304" t="s">
        <v>1652</v>
      </c>
      <c r="G130" s="303"/>
      <c r="H130" s="303" t="s">
        <v>1664</v>
      </c>
      <c r="I130" s="303" t="s">
        <v>1648</v>
      </c>
      <c r="J130" s="303">
        <v>20</v>
      </c>
      <c r="K130" s="323"/>
    </row>
    <row r="131" ht="15" customHeight="1">
      <c r="B131" s="321"/>
      <c r="C131" s="280" t="s">
        <v>1651</v>
      </c>
      <c r="D131" s="280"/>
      <c r="E131" s="280"/>
      <c r="F131" s="301" t="s">
        <v>1652</v>
      </c>
      <c r="G131" s="280"/>
      <c r="H131" s="280" t="s">
        <v>1685</v>
      </c>
      <c r="I131" s="280" t="s">
        <v>1648</v>
      </c>
      <c r="J131" s="280">
        <v>50</v>
      </c>
      <c r="K131" s="323"/>
    </row>
    <row r="132" ht="15" customHeight="1">
      <c r="B132" s="321"/>
      <c r="C132" s="280" t="s">
        <v>1665</v>
      </c>
      <c r="D132" s="280"/>
      <c r="E132" s="280"/>
      <c r="F132" s="301" t="s">
        <v>1652</v>
      </c>
      <c r="G132" s="280"/>
      <c r="H132" s="280" t="s">
        <v>1685</v>
      </c>
      <c r="I132" s="280" t="s">
        <v>1648</v>
      </c>
      <c r="J132" s="280">
        <v>50</v>
      </c>
      <c r="K132" s="323"/>
    </row>
    <row r="133" ht="15" customHeight="1">
      <c r="B133" s="321"/>
      <c r="C133" s="280" t="s">
        <v>1671</v>
      </c>
      <c r="D133" s="280"/>
      <c r="E133" s="280"/>
      <c r="F133" s="301" t="s">
        <v>1652</v>
      </c>
      <c r="G133" s="280"/>
      <c r="H133" s="280" t="s">
        <v>1685</v>
      </c>
      <c r="I133" s="280" t="s">
        <v>1648</v>
      </c>
      <c r="J133" s="280">
        <v>50</v>
      </c>
      <c r="K133" s="323"/>
    </row>
    <row r="134" ht="15" customHeight="1">
      <c r="B134" s="321"/>
      <c r="C134" s="280" t="s">
        <v>1673</v>
      </c>
      <c r="D134" s="280"/>
      <c r="E134" s="280"/>
      <c r="F134" s="301" t="s">
        <v>1652</v>
      </c>
      <c r="G134" s="280"/>
      <c r="H134" s="280" t="s">
        <v>1685</v>
      </c>
      <c r="I134" s="280" t="s">
        <v>1648</v>
      </c>
      <c r="J134" s="280">
        <v>50</v>
      </c>
      <c r="K134" s="323"/>
    </row>
    <row r="135" ht="15" customHeight="1">
      <c r="B135" s="321"/>
      <c r="C135" s="280" t="s">
        <v>127</v>
      </c>
      <c r="D135" s="280"/>
      <c r="E135" s="280"/>
      <c r="F135" s="301" t="s">
        <v>1652</v>
      </c>
      <c r="G135" s="280"/>
      <c r="H135" s="280" t="s">
        <v>1698</v>
      </c>
      <c r="I135" s="280" t="s">
        <v>1648</v>
      </c>
      <c r="J135" s="280">
        <v>255</v>
      </c>
      <c r="K135" s="323"/>
    </row>
    <row r="136" ht="15" customHeight="1">
      <c r="B136" s="321"/>
      <c r="C136" s="280" t="s">
        <v>1675</v>
      </c>
      <c r="D136" s="280"/>
      <c r="E136" s="280"/>
      <c r="F136" s="301" t="s">
        <v>1646</v>
      </c>
      <c r="G136" s="280"/>
      <c r="H136" s="280" t="s">
        <v>1699</v>
      </c>
      <c r="I136" s="280" t="s">
        <v>1677</v>
      </c>
      <c r="J136" s="280"/>
      <c r="K136" s="323"/>
    </row>
    <row r="137" ht="15" customHeight="1">
      <c r="B137" s="321"/>
      <c r="C137" s="280" t="s">
        <v>1678</v>
      </c>
      <c r="D137" s="280"/>
      <c r="E137" s="280"/>
      <c r="F137" s="301" t="s">
        <v>1646</v>
      </c>
      <c r="G137" s="280"/>
      <c r="H137" s="280" t="s">
        <v>1700</v>
      </c>
      <c r="I137" s="280" t="s">
        <v>1680</v>
      </c>
      <c r="J137" s="280"/>
      <c r="K137" s="323"/>
    </row>
    <row r="138" ht="15" customHeight="1">
      <c r="B138" s="321"/>
      <c r="C138" s="280" t="s">
        <v>1681</v>
      </c>
      <c r="D138" s="280"/>
      <c r="E138" s="280"/>
      <c r="F138" s="301" t="s">
        <v>1646</v>
      </c>
      <c r="G138" s="280"/>
      <c r="H138" s="280" t="s">
        <v>1681</v>
      </c>
      <c r="I138" s="280" t="s">
        <v>1680</v>
      </c>
      <c r="J138" s="280"/>
      <c r="K138" s="323"/>
    </row>
    <row r="139" ht="15" customHeight="1">
      <c r="B139" s="321"/>
      <c r="C139" s="280" t="s">
        <v>38</v>
      </c>
      <c r="D139" s="280"/>
      <c r="E139" s="280"/>
      <c r="F139" s="301" t="s">
        <v>1646</v>
      </c>
      <c r="G139" s="280"/>
      <c r="H139" s="280" t="s">
        <v>1701</v>
      </c>
      <c r="I139" s="280" t="s">
        <v>1680</v>
      </c>
      <c r="J139" s="280"/>
      <c r="K139" s="323"/>
    </row>
    <row r="140" ht="15" customHeight="1">
      <c r="B140" s="321"/>
      <c r="C140" s="280" t="s">
        <v>1702</v>
      </c>
      <c r="D140" s="280"/>
      <c r="E140" s="280"/>
      <c r="F140" s="301" t="s">
        <v>1646</v>
      </c>
      <c r="G140" s="280"/>
      <c r="H140" s="280" t="s">
        <v>1703</v>
      </c>
      <c r="I140" s="280" t="s">
        <v>1680</v>
      </c>
      <c r="J140" s="280"/>
      <c r="K140" s="323"/>
    </row>
    <row r="141" ht="15" customHeight="1">
      <c r="B141" s="324"/>
      <c r="C141" s="325"/>
      <c r="D141" s="325"/>
      <c r="E141" s="325"/>
      <c r="F141" s="325"/>
      <c r="G141" s="325"/>
      <c r="H141" s="325"/>
      <c r="I141" s="325"/>
      <c r="J141" s="325"/>
      <c r="K141" s="326"/>
    </row>
    <row r="142" ht="18.75" customHeight="1">
      <c r="B142" s="276"/>
      <c r="C142" s="276"/>
      <c r="D142" s="276"/>
      <c r="E142" s="276"/>
      <c r="F142" s="313"/>
      <c r="G142" s="276"/>
      <c r="H142" s="276"/>
      <c r="I142" s="276"/>
      <c r="J142" s="276"/>
      <c r="K142" s="276"/>
    </row>
    <row r="143" ht="18.75" customHeight="1">
      <c r="B143" s="287"/>
      <c r="C143" s="287"/>
      <c r="D143" s="287"/>
      <c r="E143" s="287"/>
      <c r="F143" s="287"/>
      <c r="G143" s="287"/>
      <c r="H143" s="287"/>
      <c r="I143" s="287"/>
      <c r="J143" s="287"/>
      <c r="K143" s="287"/>
    </row>
    <row r="144" ht="7.5" customHeight="1">
      <c r="B144" s="288"/>
      <c r="C144" s="289"/>
      <c r="D144" s="289"/>
      <c r="E144" s="289"/>
      <c r="F144" s="289"/>
      <c r="G144" s="289"/>
      <c r="H144" s="289"/>
      <c r="I144" s="289"/>
      <c r="J144" s="289"/>
      <c r="K144" s="290"/>
    </row>
    <row r="145" ht="45" customHeight="1">
      <c r="B145" s="291"/>
      <c r="C145" s="292" t="s">
        <v>1704</v>
      </c>
      <c r="D145" s="292"/>
      <c r="E145" s="292"/>
      <c r="F145" s="292"/>
      <c r="G145" s="292"/>
      <c r="H145" s="292"/>
      <c r="I145" s="292"/>
      <c r="J145" s="292"/>
      <c r="K145" s="293"/>
    </row>
    <row r="146" ht="17.25" customHeight="1">
      <c r="B146" s="291"/>
      <c r="C146" s="294" t="s">
        <v>1640</v>
      </c>
      <c r="D146" s="294"/>
      <c r="E146" s="294"/>
      <c r="F146" s="294" t="s">
        <v>1641</v>
      </c>
      <c r="G146" s="295"/>
      <c r="H146" s="294" t="s">
        <v>122</v>
      </c>
      <c r="I146" s="294" t="s">
        <v>57</v>
      </c>
      <c r="J146" s="294" t="s">
        <v>1642</v>
      </c>
      <c r="K146" s="293"/>
    </row>
    <row r="147" ht="17.25" customHeight="1">
      <c r="B147" s="291"/>
      <c r="C147" s="296" t="s">
        <v>1643</v>
      </c>
      <c r="D147" s="296"/>
      <c r="E147" s="296"/>
      <c r="F147" s="297" t="s">
        <v>1644</v>
      </c>
      <c r="G147" s="298"/>
      <c r="H147" s="296"/>
      <c r="I147" s="296"/>
      <c r="J147" s="296" t="s">
        <v>1645</v>
      </c>
      <c r="K147" s="293"/>
    </row>
    <row r="148" ht="5.25" customHeight="1">
      <c r="B148" s="302"/>
      <c r="C148" s="299"/>
      <c r="D148" s="299"/>
      <c r="E148" s="299"/>
      <c r="F148" s="299"/>
      <c r="G148" s="300"/>
      <c r="H148" s="299"/>
      <c r="I148" s="299"/>
      <c r="J148" s="299"/>
      <c r="K148" s="323"/>
    </row>
    <row r="149" ht="15" customHeight="1">
      <c r="B149" s="302"/>
      <c r="C149" s="327" t="s">
        <v>1649</v>
      </c>
      <c r="D149" s="280"/>
      <c r="E149" s="280"/>
      <c r="F149" s="328" t="s">
        <v>1646</v>
      </c>
      <c r="G149" s="280"/>
      <c r="H149" s="327" t="s">
        <v>1685</v>
      </c>
      <c r="I149" s="327" t="s">
        <v>1648</v>
      </c>
      <c r="J149" s="327">
        <v>120</v>
      </c>
      <c r="K149" s="323"/>
    </row>
    <row r="150" ht="15" customHeight="1">
      <c r="B150" s="302"/>
      <c r="C150" s="327" t="s">
        <v>1694</v>
      </c>
      <c r="D150" s="280"/>
      <c r="E150" s="280"/>
      <c r="F150" s="328" t="s">
        <v>1646</v>
      </c>
      <c r="G150" s="280"/>
      <c r="H150" s="327" t="s">
        <v>1705</v>
      </c>
      <c r="I150" s="327" t="s">
        <v>1648</v>
      </c>
      <c r="J150" s="327" t="s">
        <v>1696</v>
      </c>
      <c r="K150" s="323"/>
    </row>
    <row r="151" ht="15" customHeight="1">
      <c r="B151" s="302"/>
      <c r="C151" s="327" t="s">
        <v>1595</v>
      </c>
      <c r="D151" s="280"/>
      <c r="E151" s="280"/>
      <c r="F151" s="328" t="s">
        <v>1646</v>
      </c>
      <c r="G151" s="280"/>
      <c r="H151" s="327" t="s">
        <v>1706</v>
      </c>
      <c r="I151" s="327" t="s">
        <v>1648</v>
      </c>
      <c r="J151" s="327" t="s">
        <v>1696</v>
      </c>
      <c r="K151" s="323"/>
    </row>
    <row r="152" ht="15" customHeight="1">
      <c r="B152" s="302"/>
      <c r="C152" s="327" t="s">
        <v>1651</v>
      </c>
      <c r="D152" s="280"/>
      <c r="E152" s="280"/>
      <c r="F152" s="328" t="s">
        <v>1652</v>
      </c>
      <c r="G152" s="280"/>
      <c r="H152" s="327" t="s">
        <v>1685</v>
      </c>
      <c r="I152" s="327" t="s">
        <v>1648</v>
      </c>
      <c r="J152" s="327">
        <v>50</v>
      </c>
      <c r="K152" s="323"/>
    </row>
    <row r="153" ht="15" customHeight="1">
      <c r="B153" s="302"/>
      <c r="C153" s="327" t="s">
        <v>1654</v>
      </c>
      <c r="D153" s="280"/>
      <c r="E153" s="280"/>
      <c r="F153" s="328" t="s">
        <v>1646</v>
      </c>
      <c r="G153" s="280"/>
      <c r="H153" s="327" t="s">
        <v>1685</v>
      </c>
      <c r="I153" s="327" t="s">
        <v>1656</v>
      </c>
      <c r="J153" s="327"/>
      <c r="K153" s="323"/>
    </row>
    <row r="154" ht="15" customHeight="1">
      <c r="B154" s="302"/>
      <c r="C154" s="327" t="s">
        <v>1665</v>
      </c>
      <c r="D154" s="280"/>
      <c r="E154" s="280"/>
      <c r="F154" s="328" t="s">
        <v>1652</v>
      </c>
      <c r="G154" s="280"/>
      <c r="H154" s="327" t="s">
        <v>1685</v>
      </c>
      <c r="I154" s="327" t="s">
        <v>1648</v>
      </c>
      <c r="J154" s="327">
        <v>50</v>
      </c>
      <c r="K154" s="323"/>
    </row>
    <row r="155" ht="15" customHeight="1">
      <c r="B155" s="302"/>
      <c r="C155" s="327" t="s">
        <v>1673</v>
      </c>
      <c r="D155" s="280"/>
      <c r="E155" s="280"/>
      <c r="F155" s="328" t="s">
        <v>1652</v>
      </c>
      <c r="G155" s="280"/>
      <c r="H155" s="327" t="s">
        <v>1685</v>
      </c>
      <c r="I155" s="327" t="s">
        <v>1648</v>
      </c>
      <c r="J155" s="327">
        <v>50</v>
      </c>
      <c r="K155" s="323"/>
    </row>
    <row r="156" ht="15" customHeight="1">
      <c r="B156" s="302"/>
      <c r="C156" s="327" t="s">
        <v>1671</v>
      </c>
      <c r="D156" s="280"/>
      <c r="E156" s="280"/>
      <c r="F156" s="328" t="s">
        <v>1652</v>
      </c>
      <c r="G156" s="280"/>
      <c r="H156" s="327" t="s">
        <v>1685</v>
      </c>
      <c r="I156" s="327" t="s">
        <v>1648</v>
      </c>
      <c r="J156" s="327">
        <v>50</v>
      </c>
      <c r="K156" s="323"/>
    </row>
    <row r="157" ht="15" customHeight="1">
      <c r="B157" s="302"/>
      <c r="C157" s="327" t="s">
        <v>92</v>
      </c>
      <c r="D157" s="280"/>
      <c r="E157" s="280"/>
      <c r="F157" s="328" t="s">
        <v>1646</v>
      </c>
      <c r="G157" s="280"/>
      <c r="H157" s="327" t="s">
        <v>1707</v>
      </c>
      <c r="I157" s="327" t="s">
        <v>1648</v>
      </c>
      <c r="J157" s="327" t="s">
        <v>1708</v>
      </c>
      <c r="K157" s="323"/>
    </row>
    <row r="158" ht="15" customHeight="1">
      <c r="B158" s="302"/>
      <c r="C158" s="327" t="s">
        <v>1709</v>
      </c>
      <c r="D158" s="280"/>
      <c r="E158" s="280"/>
      <c r="F158" s="328" t="s">
        <v>1646</v>
      </c>
      <c r="G158" s="280"/>
      <c r="H158" s="327" t="s">
        <v>1710</v>
      </c>
      <c r="I158" s="327" t="s">
        <v>1680</v>
      </c>
      <c r="J158" s="327"/>
      <c r="K158" s="323"/>
    </row>
    <row r="159" ht="15" customHeight="1">
      <c r="B159" s="329"/>
      <c r="C159" s="311"/>
      <c r="D159" s="311"/>
      <c r="E159" s="311"/>
      <c r="F159" s="311"/>
      <c r="G159" s="311"/>
      <c r="H159" s="311"/>
      <c r="I159" s="311"/>
      <c r="J159" s="311"/>
      <c r="K159" s="330"/>
    </row>
    <row r="160" ht="18.75" customHeight="1">
      <c r="B160" s="276"/>
      <c r="C160" s="280"/>
      <c r="D160" s="280"/>
      <c r="E160" s="280"/>
      <c r="F160" s="301"/>
      <c r="G160" s="280"/>
      <c r="H160" s="280"/>
      <c r="I160" s="280"/>
      <c r="J160" s="280"/>
      <c r="K160" s="276"/>
    </row>
    <row r="161" ht="18.75" customHeight="1">
      <c r="B161" s="287"/>
      <c r="C161" s="287"/>
      <c r="D161" s="287"/>
      <c r="E161" s="287"/>
      <c r="F161" s="287"/>
      <c r="G161" s="287"/>
      <c r="H161" s="287"/>
      <c r="I161" s="287"/>
      <c r="J161" s="287"/>
      <c r="K161" s="287"/>
    </row>
    <row r="162" ht="7.5" customHeight="1">
      <c r="B162" s="266"/>
      <c r="C162" s="267"/>
      <c r="D162" s="267"/>
      <c r="E162" s="267"/>
      <c r="F162" s="267"/>
      <c r="G162" s="267"/>
      <c r="H162" s="267"/>
      <c r="I162" s="267"/>
      <c r="J162" s="267"/>
      <c r="K162" s="268"/>
    </row>
    <row r="163" ht="45" customHeight="1">
      <c r="B163" s="269"/>
      <c r="C163" s="270" t="s">
        <v>1711</v>
      </c>
      <c r="D163" s="270"/>
      <c r="E163" s="270"/>
      <c r="F163" s="270"/>
      <c r="G163" s="270"/>
      <c r="H163" s="270"/>
      <c r="I163" s="270"/>
      <c r="J163" s="270"/>
      <c r="K163" s="271"/>
    </row>
    <row r="164" ht="17.25" customHeight="1">
      <c r="B164" s="269"/>
      <c r="C164" s="294" t="s">
        <v>1640</v>
      </c>
      <c r="D164" s="294"/>
      <c r="E164" s="294"/>
      <c r="F164" s="294" t="s">
        <v>1641</v>
      </c>
      <c r="G164" s="331"/>
      <c r="H164" s="332" t="s">
        <v>122</v>
      </c>
      <c r="I164" s="332" t="s">
        <v>57</v>
      </c>
      <c r="J164" s="294" t="s">
        <v>1642</v>
      </c>
      <c r="K164" s="271"/>
    </row>
    <row r="165" ht="17.25" customHeight="1">
      <c r="B165" s="272"/>
      <c r="C165" s="296" t="s">
        <v>1643</v>
      </c>
      <c r="D165" s="296"/>
      <c r="E165" s="296"/>
      <c r="F165" s="297" t="s">
        <v>1644</v>
      </c>
      <c r="G165" s="333"/>
      <c r="H165" s="334"/>
      <c r="I165" s="334"/>
      <c r="J165" s="296" t="s">
        <v>1645</v>
      </c>
      <c r="K165" s="274"/>
    </row>
    <row r="166" ht="5.25" customHeight="1">
      <c r="B166" s="302"/>
      <c r="C166" s="299"/>
      <c r="D166" s="299"/>
      <c r="E166" s="299"/>
      <c r="F166" s="299"/>
      <c r="G166" s="300"/>
      <c r="H166" s="299"/>
      <c r="I166" s="299"/>
      <c r="J166" s="299"/>
      <c r="K166" s="323"/>
    </row>
    <row r="167" ht="15" customHeight="1">
      <c r="B167" s="302"/>
      <c r="C167" s="280" t="s">
        <v>1649</v>
      </c>
      <c r="D167" s="280"/>
      <c r="E167" s="280"/>
      <c r="F167" s="301" t="s">
        <v>1646</v>
      </c>
      <c r="G167" s="280"/>
      <c r="H167" s="280" t="s">
        <v>1685</v>
      </c>
      <c r="I167" s="280" t="s">
        <v>1648</v>
      </c>
      <c r="J167" s="280">
        <v>120</v>
      </c>
      <c r="K167" s="323"/>
    </row>
    <row r="168" ht="15" customHeight="1">
      <c r="B168" s="302"/>
      <c r="C168" s="280" t="s">
        <v>1694</v>
      </c>
      <c r="D168" s="280"/>
      <c r="E168" s="280"/>
      <c r="F168" s="301" t="s">
        <v>1646</v>
      </c>
      <c r="G168" s="280"/>
      <c r="H168" s="280" t="s">
        <v>1695</v>
      </c>
      <c r="I168" s="280" t="s">
        <v>1648</v>
      </c>
      <c r="J168" s="280" t="s">
        <v>1696</v>
      </c>
      <c r="K168" s="323"/>
    </row>
    <row r="169" ht="15" customHeight="1">
      <c r="B169" s="302"/>
      <c r="C169" s="280" t="s">
        <v>1595</v>
      </c>
      <c r="D169" s="280"/>
      <c r="E169" s="280"/>
      <c r="F169" s="301" t="s">
        <v>1646</v>
      </c>
      <c r="G169" s="280"/>
      <c r="H169" s="280" t="s">
        <v>1712</v>
      </c>
      <c r="I169" s="280" t="s">
        <v>1648</v>
      </c>
      <c r="J169" s="280" t="s">
        <v>1696</v>
      </c>
      <c r="K169" s="323"/>
    </row>
    <row r="170" ht="15" customHeight="1">
      <c r="B170" s="302"/>
      <c r="C170" s="280" t="s">
        <v>1651</v>
      </c>
      <c r="D170" s="280"/>
      <c r="E170" s="280"/>
      <c r="F170" s="301" t="s">
        <v>1652</v>
      </c>
      <c r="G170" s="280"/>
      <c r="H170" s="280" t="s">
        <v>1712</v>
      </c>
      <c r="I170" s="280" t="s">
        <v>1648</v>
      </c>
      <c r="J170" s="280">
        <v>50</v>
      </c>
      <c r="K170" s="323"/>
    </row>
    <row r="171" ht="15" customHeight="1">
      <c r="B171" s="302"/>
      <c r="C171" s="280" t="s">
        <v>1654</v>
      </c>
      <c r="D171" s="280"/>
      <c r="E171" s="280"/>
      <c r="F171" s="301" t="s">
        <v>1646</v>
      </c>
      <c r="G171" s="280"/>
      <c r="H171" s="280" t="s">
        <v>1712</v>
      </c>
      <c r="I171" s="280" t="s">
        <v>1656</v>
      </c>
      <c r="J171" s="280"/>
      <c r="K171" s="323"/>
    </row>
    <row r="172" ht="15" customHeight="1">
      <c r="B172" s="302"/>
      <c r="C172" s="280" t="s">
        <v>1665</v>
      </c>
      <c r="D172" s="280"/>
      <c r="E172" s="280"/>
      <c r="F172" s="301" t="s">
        <v>1652</v>
      </c>
      <c r="G172" s="280"/>
      <c r="H172" s="280" t="s">
        <v>1712</v>
      </c>
      <c r="I172" s="280" t="s">
        <v>1648</v>
      </c>
      <c r="J172" s="280">
        <v>50</v>
      </c>
      <c r="K172" s="323"/>
    </row>
    <row r="173" ht="15" customHeight="1">
      <c r="B173" s="302"/>
      <c r="C173" s="280" t="s">
        <v>1673</v>
      </c>
      <c r="D173" s="280"/>
      <c r="E173" s="280"/>
      <c r="F173" s="301" t="s">
        <v>1652</v>
      </c>
      <c r="G173" s="280"/>
      <c r="H173" s="280" t="s">
        <v>1712</v>
      </c>
      <c r="I173" s="280" t="s">
        <v>1648</v>
      </c>
      <c r="J173" s="280">
        <v>50</v>
      </c>
      <c r="K173" s="323"/>
    </row>
    <row r="174" ht="15" customHeight="1">
      <c r="B174" s="302"/>
      <c r="C174" s="280" t="s">
        <v>1671</v>
      </c>
      <c r="D174" s="280"/>
      <c r="E174" s="280"/>
      <c r="F174" s="301" t="s">
        <v>1652</v>
      </c>
      <c r="G174" s="280"/>
      <c r="H174" s="280" t="s">
        <v>1712</v>
      </c>
      <c r="I174" s="280" t="s">
        <v>1648</v>
      </c>
      <c r="J174" s="280">
        <v>50</v>
      </c>
      <c r="K174" s="323"/>
    </row>
    <row r="175" ht="15" customHeight="1">
      <c r="B175" s="302"/>
      <c r="C175" s="280" t="s">
        <v>121</v>
      </c>
      <c r="D175" s="280"/>
      <c r="E175" s="280"/>
      <c r="F175" s="301" t="s">
        <v>1646</v>
      </c>
      <c r="G175" s="280"/>
      <c r="H175" s="280" t="s">
        <v>1713</v>
      </c>
      <c r="I175" s="280" t="s">
        <v>1714</v>
      </c>
      <c r="J175" s="280"/>
      <c r="K175" s="323"/>
    </row>
    <row r="176" ht="15" customHeight="1">
      <c r="B176" s="302"/>
      <c r="C176" s="280" t="s">
        <v>57</v>
      </c>
      <c r="D176" s="280"/>
      <c r="E176" s="280"/>
      <c r="F176" s="301" t="s">
        <v>1646</v>
      </c>
      <c r="G176" s="280"/>
      <c r="H176" s="280" t="s">
        <v>1715</v>
      </c>
      <c r="I176" s="280" t="s">
        <v>1716</v>
      </c>
      <c r="J176" s="280">
        <v>1</v>
      </c>
      <c r="K176" s="323"/>
    </row>
    <row r="177" ht="15" customHeight="1">
      <c r="B177" s="302"/>
      <c r="C177" s="280" t="s">
        <v>53</v>
      </c>
      <c r="D177" s="280"/>
      <c r="E177" s="280"/>
      <c r="F177" s="301" t="s">
        <v>1646</v>
      </c>
      <c r="G177" s="280"/>
      <c r="H177" s="280" t="s">
        <v>1717</v>
      </c>
      <c r="I177" s="280" t="s">
        <v>1648</v>
      </c>
      <c r="J177" s="280">
        <v>20</v>
      </c>
      <c r="K177" s="323"/>
    </row>
    <row r="178" ht="15" customHeight="1">
      <c r="B178" s="302"/>
      <c r="C178" s="280" t="s">
        <v>122</v>
      </c>
      <c r="D178" s="280"/>
      <c r="E178" s="280"/>
      <c r="F178" s="301" t="s">
        <v>1646</v>
      </c>
      <c r="G178" s="280"/>
      <c r="H178" s="280" t="s">
        <v>1718</v>
      </c>
      <c r="I178" s="280" t="s">
        <v>1648</v>
      </c>
      <c r="J178" s="280">
        <v>255</v>
      </c>
      <c r="K178" s="323"/>
    </row>
    <row r="179" ht="15" customHeight="1">
      <c r="B179" s="302"/>
      <c r="C179" s="280" t="s">
        <v>123</v>
      </c>
      <c r="D179" s="280"/>
      <c r="E179" s="280"/>
      <c r="F179" s="301" t="s">
        <v>1646</v>
      </c>
      <c r="G179" s="280"/>
      <c r="H179" s="280" t="s">
        <v>1611</v>
      </c>
      <c r="I179" s="280" t="s">
        <v>1648</v>
      </c>
      <c r="J179" s="280">
        <v>10</v>
      </c>
      <c r="K179" s="323"/>
    </row>
    <row r="180" ht="15" customHeight="1">
      <c r="B180" s="302"/>
      <c r="C180" s="280" t="s">
        <v>124</v>
      </c>
      <c r="D180" s="280"/>
      <c r="E180" s="280"/>
      <c r="F180" s="301" t="s">
        <v>1646</v>
      </c>
      <c r="G180" s="280"/>
      <c r="H180" s="280" t="s">
        <v>1719</v>
      </c>
      <c r="I180" s="280" t="s">
        <v>1680</v>
      </c>
      <c r="J180" s="280"/>
      <c r="K180" s="323"/>
    </row>
    <row r="181" ht="15" customHeight="1">
      <c r="B181" s="302"/>
      <c r="C181" s="280" t="s">
        <v>1720</v>
      </c>
      <c r="D181" s="280"/>
      <c r="E181" s="280"/>
      <c r="F181" s="301" t="s">
        <v>1646</v>
      </c>
      <c r="G181" s="280"/>
      <c r="H181" s="280" t="s">
        <v>1721</v>
      </c>
      <c r="I181" s="280" t="s">
        <v>1680</v>
      </c>
      <c r="J181" s="280"/>
      <c r="K181" s="323"/>
    </row>
    <row r="182" ht="15" customHeight="1">
      <c r="B182" s="302"/>
      <c r="C182" s="280" t="s">
        <v>1709</v>
      </c>
      <c r="D182" s="280"/>
      <c r="E182" s="280"/>
      <c r="F182" s="301" t="s">
        <v>1646</v>
      </c>
      <c r="G182" s="280"/>
      <c r="H182" s="280" t="s">
        <v>1722</v>
      </c>
      <c r="I182" s="280" t="s">
        <v>1680</v>
      </c>
      <c r="J182" s="280"/>
      <c r="K182" s="323"/>
    </row>
    <row r="183" ht="15" customHeight="1">
      <c r="B183" s="302"/>
      <c r="C183" s="280" t="s">
        <v>126</v>
      </c>
      <c r="D183" s="280"/>
      <c r="E183" s="280"/>
      <c r="F183" s="301" t="s">
        <v>1652</v>
      </c>
      <c r="G183" s="280"/>
      <c r="H183" s="280" t="s">
        <v>1723</v>
      </c>
      <c r="I183" s="280" t="s">
        <v>1648</v>
      </c>
      <c r="J183" s="280">
        <v>50</v>
      </c>
      <c r="K183" s="323"/>
    </row>
    <row r="184" ht="15" customHeight="1">
      <c r="B184" s="302"/>
      <c r="C184" s="280" t="s">
        <v>1724</v>
      </c>
      <c r="D184" s="280"/>
      <c r="E184" s="280"/>
      <c r="F184" s="301" t="s">
        <v>1652</v>
      </c>
      <c r="G184" s="280"/>
      <c r="H184" s="280" t="s">
        <v>1725</v>
      </c>
      <c r="I184" s="280" t="s">
        <v>1726</v>
      </c>
      <c r="J184" s="280"/>
      <c r="K184" s="323"/>
    </row>
    <row r="185" ht="15" customHeight="1">
      <c r="B185" s="302"/>
      <c r="C185" s="280" t="s">
        <v>1727</v>
      </c>
      <c r="D185" s="280"/>
      <c r="E185" s="280"/>
      <c r="F185" s="301" t="s">
        <v>1652</v>
      </c>
      <c r="G185" s="280"/>
      <c r="H185" s="280" t="s">
        <v>1728</v>
      </c>
      <c r="I185" s="280" t="s">
        <v>1726</v>
      </c>
      <c r="J185" s="280"/>
      <c r="K185" s="323"/>
    </row>
    <row r="186" ht="15" customHeight="1">
      <c r="B186" s="302"/>
      <c r="C186" s="280" t="s">
        <v>1729</v>
      </c>
      <c r="D186" s="280"/>
      <c r="E186" s="280"/>
      <c r="F186" s="301" t="s">
        <v>1652</v>
      </c>
      <c r="G186" s="280"/>
      <c r="H186" s="280" t="s">
        <v>1730</v>
      </c>
      <c r="I186" s="280" t="s">
        <v>1726</v>
      </c>
      <c r="J186" s="280"/>
      <c r="K186" s="323"/>
    </row>
    <row r="187" ht="15" customHeight="1">
      <c r="B187" s="302"/>
      <c r="C187" s="335" t="s">
        <v>1731</v>
      </c>
      <c r="D187" s="280"/>
      <c r="E187" s="280"/>
      <c r="F187" s="301" t="s">
        <v>1652</v>
      </c>
      <c r="G187" s="280"/>
      <c r="H187" s="280" t="s">
        <v>1732</v>
      </c>
      <c r="I187" s="280" t="s">
        <v>1733</v>
      </c>
      <c r="J187" s="336" t="s">
        <v>1734</v>
      </c>
      <c r="K187" s="323"/>
    </row>
    <row r="188" ht="15" customHeight="1">
      <c r="B188" s="302"/>
      <c r="C188" s="286" t="s">
        <v>42</v>
      </c>
      <c r="D188" s="280"/>
      <c r="E188" s="280"/>
      <c r="F188" s="301" t="s">
        <v>1646</v>
      </c>
      <c r="G188" s="280"/>
      <c r="H188" s="276" t="s">
        <v>1735</v>
      </c>
      <c r="I188" s="280" t="s">
        <v>1736</v>
      </c>
      <c r="J188" s="280"/>
      <c r="K188" s="323"/>
    </row>
    <row r="189" ht="15" customHeight="1">
      <c r="B189" s="302"/>
      <c r="C189" s="286" t="s">
        <v>1737</v>
      </c>
      <c r="D189" s="280"/>
      <c r="E189" s="280"/>
      <c r="F189" s="301" t="s">
        <v>1646</v>
      </c>
      <c r="G189" s="280"/>
      <c r="H189" s="280" t="s">
        <v>1738</v>
      </c>
      <c r="I189" s="280" t="s">
        <v>1680</v>
      </c>
      <c r="J189" s="280"/>
      <c r="K189" s="323"/>
    </row>
    <row r="190" ht="15" customHeight="1">
      <c r="B190" s="302"/>
      <c r="C190" s="286" t="s">
        <v>1739</v>
      </c>
      <c r="D190" s="280"/>
      <c r="E190" s="280"/>
      <c r="F190" s="301" t="s">
        <v>1646</v>
      </c>
      <c r="G190" s="280"/>
      <c r="H190" s="280" t="s">
        <v>1740</v>
      </c>
      <c r="I190" s="280" t="s">
        <v>1680</v>
      </c>
      <c r="J190" s="280"/>
      <c r="K190" s="323"/>
    </row>
    <row r="191" ht="15" customHeight="1">
      <c r="B191" s="302"/>
      <c r="C191" s="286" t="s">
        <v>1741</v>
      </c>
      <c r="D191" s="280"/>
      <c r="E191" s="280"/>
      <c r="F191" s="301" t="s">
        <v>1652</v>
      </c>
      <c r="G191" s="280"/>
      <c r="H191" s="280" t="s">
        <v>1742</v>
      </c>
      <c r="I191" s="280" t="s">
        <v>1680</v>
      </c>
      <c r="J191" s="280"/>
      <c r="K191" s="323"/>
    </row>
    <row r="192" ht="15" customHeight="1">
      <c r="B192" s="329"/>
      <c r="C192" s="337"/>
      <c r="D192" s="311"/>
      <c r="E192" s="311"/>
      <c r="F192" s="311"/>
      <c r="G192" s="311"/>
      <c r="H192" s="311"/>
      <c r="I192" s="311"/>
      <c r="J192" s="311"/>
      <c r="K192" s="330"/>
    </row>
    <row r="193" ht="18.75" customHeight="1">
      <c r="B193" s="276"/>
      <c r="C193" s="280"/>
      <c r="D193" s="280"/>
      <c r="E193" s="280"/>
      <c r="F193" s="301"/>
      <c r="G193" s="280"/>
      <c r="H193" s="280"/>
      <c r="I193" s="280"/>
      <c r="J193" s="280"/>
      <c r="K193" s="276"/>
    </row>
    <row r="194" ht="18.75" customHeight="1">
      <c r="B194" s="276"/>
      <c r="C194" s="280"/>
      <c r="D194" s="280"/>
      <c r="E194" s="280"/>
      <c r="F194" s="301"/>
      <c r="G194" s="280"/>
      <c r="H194" s="280"/>
      <c r="I194" s="280"/>
      <c r="J194" s="280"/>
      <c r="K194" s="276"/>
    </row>
    <row r="195" ht="18.75" customHeight="1">
      <c r="B195" s="287"/>
      <c r="C195" s="287"/>
      <c r="D195" s="287"/>
      <c r="E195" s="287"/>
      <c r="F195" s="287"/>
      <c r="G195" s="287"/>
      <c r="H195" s="287"/>
      <c r="I195" s="287"/>
      <c r="J195" s="287"/>
      <c r="K195" s="287"/>
    </row>
    <row r="196" ht="13.5">
      <c r="B196" s="266"/>
      <c r="C196" s="267"/>
      <c r="D196" s="267"/>
      <c r="E196" s="267"/>
      <c r="F196" s="267"/>
      <c r="G196" s="267"/>
      <c r="H196" s="267"/>
      <c r="I196" s="267"/>
      <c r="J196" s="267"/>
      <c r="K196" s="268"/>
    </row>
    <row r="197" ht="21">
      <c r="B197" s="269"/>
      <c r="C197" s="270" t="s">
        <v>1743</v>
      </c>
      <c r="D197" s="270"/>
      <c r="E197" s="270"/>
      <c r="F197" s="270"/>
      <c r="G197" s="270"/>
      <c r="H197" s="270"/>
      <c r="I197" s="270"/>
      <c r="J197" s="270"/>
      <c r="K197" s="271"/>
    </row>
    <row r="198" ht="25.5" customHeight="1">
      <c r="B198" s="269"/>
      <c r="C198" s="338" t="s">
        <v>1744</v>
      </c>
      <c r="D198" s="338"/>
      <c r="E198" s="338"/>
      <c r="F198" s="338" t="s">
        <v>1745</v>
      </c>
      <c r="G198" s="339"/>
      <c r="H198" s="338" t="s">
        <v>1746</v>
      </c>
      <c r="I198" s="338"/>
      <c r="J198" s="338"/>
      <c r="K198" s="271"/>
    </row>
    <row r="199" ht="5.25" customHeight="1">
      <c r="B199" s="302"/>
      <c r="C199" s="299"/>
      <c r="D199" s="299"/>
      <c r="E199" s="299"/>
      <c r="F199" s="299"/>
      <c r="G199" s="280"/>
      <c r="H199" s="299"/>
      <c r="I199" s="299"/>
      <c r="J199" s="299"/>
      <c r="K199" s="323"/>
    </row>
    <row r="200" ht="15" customHeight="1">
      <c r="B200" s="302"/>
      <c r="C200" s="280" t="s">
        <v>1736</v>
      </c>
      <c r="D200" s="280"/>
      <c r="E200" s="280"/>
      <c r="F200" s="301" t="s">
        <v>43</v>
      </c>
      <c r="G200" s="280"/>
      <c r="H200" s="280" t="s">
        <v>1747</v>
      </c>
      <c r="I200" s="280"/>
      <c r="J200" s="280"/>
      <c r="K200" s="323"/>
    </row>
    <row r="201" ht="15" customHeight="1">
      <c r="B201" s="302"/>
      <c r="C201" s="308"/>
      <c r="D201" s="280"/>
      <c r="E201" s="280"/>
      <c r="F201" s="301" t="s">
        <v>44</v>
      </c>
      <c r="G201" s="280"/>
      <c r="H201" s="280" t="s">
        <v>1748</v>
      </c>
      <c r="I201" s="280"/>
      <c r="J201" s="280"/>
      <c r="K201" s="323"/>
    </row>
    <row r="202" ht="15" customHeight="1">
      <c r="B202" s="302"/>
      <c r="C202" s="308"/>
      <c r="D202" s="280"/>
      <c r="E202" s="280"/>
      <c r="F202" s="301" t="s">
        <v>47</v>
      </c>
      <c r="G202" s="280"/>
      <c r="H202" s="280" t="s">
        <v>1749</v>
      </c>
      <c r="I202" s="280"/>
      <c r="J202" s="280"/>
      <c r="K202" s="323"/>
    </row>
    <row r="203" ht="15" customHeight="1">
      <c r="B203" s="302"/>
      <c r="C203" s="280"/>
      <c r="D203" s="280"/>
      <c r="E203" s="280"/>
      <c r="F203" s="301" t="s">
        <v>45</v>
      </c>
      <c r="G203" s="280"/>
      <c r="H203" s="280" t="s">
        <v>1750</v>
      </c>
      <c r="I203" s="280"/>
      <c r="J203" s="280"/>
      <c r="K203" s="323"/>
    </row>
    <row r="204" ht="15" customHeight="1">
      <c r="B204" s="302"/>
      <c r="C204" s="280"/>
      <c r="D204" s="280"/>
      <c r="E204" s="280"/>
      <c r="F204" s="301" t="s">
        <v>46</v>
      </c>
      <c r="G204" s="280"/>
      <c r="H204" s="280" t="s">
        <v>1751</v>
      </c>
      <c r="I204" s="280"/>
      <c r="J204" s="280"/>
      <c r="K204" s="323"/>
    </row>
    <row r="205" ht="15" customHeight="1">
      <c r="B205" s="302"/>
      <c r="C205" s="280"/>
      <c r="D205" s="280"/>
      <c r="E205" s="280"/>
      <c r="F205" s="301"/>
      <c r="G205" s="280"/>
      <c r="H205" s="280"/>
      <c r="I205" s="280"/>
      <c r="J205" s="280"/>
      <c r="K205" s="323"/>
    </row>
    <row r="206" ht="15" customHeight="1">
      <c r="B206" s="302"/>
      <c r="C206" s="280" t="s">
        <v>1692</v>
      </c>
      <c r="D206" s="280"/>
      <c r="E206" s="280"/>
      <c r="F206" s="301" t="s">
        <v>77</v>
      </c>
      <c r="G206" s="280"/>
      <c r="H206" s="280" t="s">
        <v>1752</v>
      </c>
      <c r="I206" s="280"/>
      <c r="J206" s="280"/>
      <c r="K206" s="323"/>
    </row>
    <row r="207" ht="15" customHeight="1">
      <c r="B207" s="302"/>
      <c r="C207" s="308"/>
      <c r="D207" s="280"/>
      <c r="E207" s="280"/>
      <c r="F207" s="301" t="s">
        <v>1589</v>
      </c>
      <c r="G207" s="280"/>
      <c r="H207" s="280" t="s">
        <v>1590</v>
      </c>
      <c r="I207" s="280"/>
      <c r="J207" s="280"/>
      <c r="K207" s="323"/>
    </row>
    <row r="208" ht="15" customHeight="1">
      <c r="B208" s="302"/>
      <c r="C208" s="280"/>
      <c r="D208" s="280"/>
      <c r="E208" s="280"/>
      <c r="F208" s="301" t="s">
        <v>1587</v>
      </c>
      <c r="G208" s="280"/>
      <c r="H208" s="280" t="s">
        <v>1753</v>
      </c>
      <c r="I208" s="280"/>
      <c r="J208" s="280"/>
      <c r="K208" s="323"/>
    </row>
    <row r="209" ht="15" customHeight="1">
      <c r="B209" s="340"/>
      <c r="C209" s="308"/>
      <c r="D209" s="308"/>
      <c r="E209" s="308"/>
      <c r="F209" s="301" t="s">
        <v>1591</v>
      </c>
      <c r="G209" s="286"/>
      <c r="H209" s="327" t="s">
        <v>1592</v>
      </c>
      <c r="I209" s="327"/>
      <c r="J209" s="327"/>
      <c r="K209" s="341"/>
    </row>
    <row r="210" ht="15" customHeight="1">
      <c r="B210" s="340"/>
      <c r="C210" s="308"/>
      <c r="D210" s="308"/>
      <c r="E210" s="308"/>
      <c r="F210" s="301" t="s">
        <v>1593</v>
      </c>
      <c r="G210" s="286"/>
      <c r="H210" s="327" t="s">
        <v>1754</v>
      </c>
      <c r="I210" s="327"/>
      <c r="J210" s="327"/>
      <c r="K210" s="341"/>
    </row>
    <row r="211" ht="15" customHeight="1">
      <c r="B211" s="340"/>
      <c r="C211" s="308"/>
      <c r="D211" s="308"/>
      <c r="E211" s="308"/>
      <c r="F211" s="342"/>
      <c r="G211" s="286"/>
      <c r="H211" s="343"/>
      <c r="I211" s="343"/>
      <c r="J211" s="343"/>
      <c r="K211" s="341"/>
    </row>
    <row r="212" ht="15" customHeight="1">
      <c r="B212" s="340"/>
      <c r="C212" s="280" t="s">
        <v>1716</v>
      </c>
      <c r="D212" s="308"/>
      <c r="E212" s="308"/>
      <c r="F212" s="301">
        <v>1</v>
      </c>
      <c r="G212" s="286"/>
      <c r="H212" s="327" t="s">
        <v>1755</v>
      </c>
      <c r="I212" s="327"/>
      <c r="J212" s="327"/>
      <c r="K212" s="341"/>
    </row>
    <row r="213" ht="15" customHeight="1">
      <c r="B213" s="340"/>
      <c r="C213" s="308"/>
      <c r="D213" s="308"/>
      <c r="E213" s="308"/>
      <c r="F213" s="301">
        <v>2</v>
      </c>
      <c r="G213" s="286"/>
      <c r="H213" s="327" t="s">
        <v>1756</v>
      </c>
      <c r="I213" s="327"/>
      <c r="J213" s="327"/>
      <c r="K213" s="341"/>
    </row>
    <row r="214" ht="15" customHeight="1">
      <c r="B214" s="340"/>
      <c r="C214" s="308"/>
      <c r="D214" s="308"/>
      <c r="E214" s="308"/>
      <c r="F214" s="301">
        <v>3</v>
      </c>
      <c r="G214" s="286"/>
      <c r="H214" s="327" t="s">
        <v>1757</v>
      </c>
      <c r="I214" s="327"/>
      <c r="J214" s="327"/>
      <c r="K214" s="341"/>
    </row>
    <row r="215" ht="15" customHeight="1">
      <c r="B215" s="340"/>
      <c r="C215" s="308"/>
      <c r="D215" s="308"/>
      <c r="E215" s="308"/>
      <c r="F215" s="301">
        <v>4</v>
      </c>
      <c r="G215" s="286"/>
      <c r="H215" s="327" t="s">
        <v>1758</v>
      </c>
      <c r="I215" s="327"/>
      <c r="J215" s="327"/>
      <c r="K215" s="341"/>
    </row>
    <row r="216" ht="12.75" customHeight="1">
      <c r="B216" s="344"/>
      <c r="C216" s="345"/>
      <c r="D216" s="345"/>
      <c r="E216" s="345"/>
      <c r="F216" s="345"/>
      <c r="G216" s="345"/>
      <c r="H216" s="345"/>
      <c r="I216" s="345"/>
      <c r="J216" s="345"/>
      <c r="K216" s="346"/>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Pc-Petra\Petra</dc:creator>
  <cp:lastModifiedBy>Pc-Petra\Petra</cp:lastModifiedBy>
  <dcterms:created xsi:type="dcterms:W3CDTF">2018-11-29T10:14:27Z</dcterms:created>
  <dcterms:modified xsi:type="dcterms:W3CDTF">2018-11-29T10:14:36Z</dcterms:modified>
</cp:coreProperties>
</file>